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SHI HASEGAWA\Desktop\少年ｻｯｶｰ\中部地区\2021年度\2021_理事会関連\2021市長杯\2021_市長杯_試合結果\"/>
    </mc:Choice>
  </mc:AlternateContent>
  <xr:revisionPtr revIDLastSave="0" documentId="13_ncr:1_{D977734F-F30B-4A81-B058-67CEBE4FAE10}" xr6:coauthVersionLast="47" xr6:coauthVersionMax="47" xr10:uidLastSave="{00000000-0000-0000-0000-000000000000}"/>
  <bookViews>
    <workbookView xWindow="-120" yWindow="-120" windowWidth="20730" windowHeight="11760" tabRatio="828" activeTab="3" xr2:uid="{EF45A6F2-A24F-4294-8208-E148B2B32042}"/>
  </bookViews>
  <sheets>
    <sheet name="市長杯 U-10クラス_組み合わせ" sheetId="4" r:id="rId1"/>
    <sheet name="6月27日対戦表" sheetId="2" r:id="rId2"/>
    <sheet name="７月４日対戦表" sheetId="3" r:id="rId3"/>
    <sheet name="市長杯 U-10クラス_決勝トーナメント" sheetId="8" r:id="rId4"/>
  </sheets>
  <definedNames>
    <definedName name="_xlnm.Print_Area" localSheetId="1">'6月27日対戦表'!$A$1:$AM$127</definedName>
    <definedName name="_xlnm.Print_Area" localSheetId="2">'７月４日対戦表'!$A$1:$AM$127</definedName>
    <definedName name="_xlnm.Print_Area" localSheetId="3">'市長杯 U-10クラス_決勝トーナメント'!$A$1:$AG$68</definedName>
    <definedName name="_xlnm.Print_Area" localSheetId="0">'市長杯 U-10クラス_組み合わせ'!$A$1:$AG$172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8" i="8" l="1"/>
  <c r="W62" i="8" s="1"/>
  <c r="X34" i="8"/>
  <c r="H62" i="8" s="1"/>
  <c r="X30" i="8"/>
  <c r="W59" i="8" s="1"/>
  <c r="X26" i="8"/>
  <c r="H59" i="8" s="1"/>
  <c r="X22" i="8"/>
  <c r="W48" i="8" s="1"/>
  <c r="X18" i="8"/>
  <c r="H48" i="8" s="1"/>
  <c r="X14" i="8"/>
  <c r="W45" i="8" s="1"/>
  <c r="X10" i="8"/>
  <c r="H45" i="8" s="1"/>
  <c r="AE88" i="3" l="1"/>
  <c r="AE119" i="3"/>
  <c r="AE58" i="3"/>
  <c r="AE29" i="3" l="1"/>
  <c r="AC29" i="3" s="1"/>
  <c r="AE28" i="3"/>
  <c r="AC28" i="3" s="1"/>
  <c r="AE27" i="3"/>
  <c r="AC27" i="3" s="1"/>
  <c r="AC24" i="3"/>
  <c r="AC23" i="3"/>
  <c r="AC22" i="3"/>
  <c r="AE24" i="3"/>
  <c r="AE23" i="3"/>
  <c r="AE22" i="3"/>
  <c r="F94" i="3"/>
  <c r="F64" i="3"/>
  <c r="F34" i="3"/>
  <c r="F4" i="3"/>
  <c r="E126" i="2"/>
  <c r="E125" i="2"/>
  <c r="E124" i="2"/>
  <c r="E123" i="2"/>
  <c r="E120" i="2"/>
  <c r="E119" i="2"/>
  <c r="E118" i="2"/>
  <c r="R94" i="2"/>
  <c r="F94" i="2"/>
  <c r="E89" i="2"/>
  <c r="E88" i="2"/>
  <c r="E87" i="2"/>
  <c r="E84" i="2"/>
  <c r="E83" i="2"/>
  <c r="E82" i="2"/>
  <c r="R64" i="2"/>
  <c r="F64" i="2"/>
  <c r="E59" i="2"/>
  <c r="E58" i="2"/>
  <c r="E57" i="2"/>
  <c r="E54" i="2"/>
  <c r="E53" i="2"/>
  <c r="E52" i="2"/>
  <c r="R34" i="2"/>
  <c r="F34" i="2"/>
  <c r="E29" i="2"/>
  <c r="E28" i="2"/>
  <c r="E27" i="2"/>
  <c r="E24" i="2"/>
  <c r="E23" i="2"/>
  <c r="E22" i="2"/>
  <c r="R4" i="2"/>
  <c r="F4" i="2"/>
  <c r="W15" i="4"/>
  <c r="E23" i="3" s="1"/>
  <c r="W33" i="4"/>
  <c r="E54" i="3" s="1"/>
  <c r="X135" i="4" s="1"/>
  <c r="W164" i="4" s="1"/>
  <c r="W19" i="4"/>
  <c r="E27" i="3" s="1"/>
  <c r="W73" i="4"/>
  <c r="R94" i="3" s="1"/>
  <c r="W71" i="4"/>
  <c r="E125" i="3" s="1"/>
  <c r="W53" i="4"/>
  <c r="E88" i="3" s="1"/>
  <c r="W45" i="4"/>
  <c r="E82" i="3" s="1"/>
  <c r="X119" i="4" s="1"/>
  <c r="W150" i="4" s="1"/>
  <c r="W65" i="4"/>
  <c r="E120" i="3" s="1"/>
  <c r="W21" i="4"/>
  <c r="E28" i="3" s="1"/>
  <c r="X139" i="4" s="1"/>
  <c r="H167" i="4" s="1"/>
  <c r="W35" i="4"/>
  <c r="E57" i="3" s="1"/>
  <c r="X123" i="4" s="1"/>
  <c r="H153" i="4" s="1"/>
  <c r="W49" i="4"/>
  <c r="E84" i="3" s="1"/>
  <c r="W37" i="4"/>
  <c r="E58" i="3" s="1"/>
  <c r="W29" i="4"/>
  <c r="E52" i="3" s="1"/>
  <c r="W63" i="4"/>
  <c r="E119" i="3" s="1"/>
  <c r="W51" i="4"/>
  <c r="E87" i="3" s="1"/>
  <c r="W17" i="4"/>
  <c r="E24" i="3" s="1"/>
  <c r="W69" i="4"/>
  <c r="E124" i="3" s="1"/>
  <c r="X115" i="4" s="1"/>
  <c r="H150" i="4" s="1"/>
  <c r="W39" i="4"/>
  <c r="R34" i="3" s="1"/>
  <c r="W13" i="4"/>
  <c r="E22" i="3" s="1"/>
  <c r="X131" i="4" s="1"/>
  <c r="H164" i="4" s="1"/>
  <c r="W61" i="4"/>
  <c r="E118" i="3" s="1"/>
  <c r="X143" i="4" s="1"/>
  <c r="W167" i="4" s="1"/>
  <c r="W55" i="4"/>
  <c r="R64" i="3" s="1"/>
  <c r="W31" i="4"/>
  <c r="E53" i="3" s="1"/>
  <c r="W47" i="4"/>
  <c r="E83" i="3" s="1"/>
  <c r="W23" i="4"/>
  <c r="E29" i="3" s="1"/>
  <c r="W67" i="4"/>
  <c r="E123" i="3" s="1"/>
  <c r="AC120" i="2"/>
  <c r="AE120" i="2"/>
  <c r="AC119" i="2"/>
  <c r="AE119" i="2"/>
  <c r="AC118" i="2"/>
  <c r="AE118" i="2"/>
  <c r="AH126" i="2"/>
  <c r="AJ126" i="2"/>
  <c r="AH125" i="2"/>
  <c r="AJ125" i="2"/>
  <c r="AH124" i="2"/>
  <c r="AJ124" i="2"/>
  <c r="AH123" i="2"/>
  <c r="AJ123" i="2"/>
  <c r="Z126" i="2"/>
  <c r="X126" i="2"/>
  <c r="U126" i="2"/>
  <c r="S126" i="2"/>
  <c r="P126" i="2"/>
  <c r="N126" i="2"/>
  <c r="U125" i="2"/>
  <c r="S125" i="2"/>
  <c r="P125" i="2"/>
  <c r="N125" i="2"/>
  <c r="P124" i="2"/>
  <c r="N124" i="2"/>
  <c r="AC89" i="2"/>
  <c r="AC87" i="2"/>
  <c r="AC84" i="2"/>
  <c r="AC82" i="2"/>
  <c r="AC29" i="2"/>
  <c r="AC28" i="2"/>
  <c r="AC27" i="2"/>
  <c r="X28" i="2"/>
  <c r="Z28" i="2"/>
  <c r="Z27" i="2"/>
  <c r="X27" i="2"/>
  <c r="U27" i="2"/>
  <c r="S27" i="2"/>
  <c r="AC24" i="2"/>
  <c r="AC23" i="2"/>
  <c r="AC22" i="2"/>
  <c r="Z23" i="2"/>
  <c r="X23" i="2"/>
  <c r="Z22" i="2"/>
  <c r="X22" i="2"/>
  <c r="U22" i="2"/>
  <c r="S22" i="2"/>
  <c r="X53" i="2"/>
  <c r="Z53" i="2"/>
  <c r="Z52" i="2"/>
  <c r="X52" i="2"/>
  <c r="U52" i="2"/>
  <c r="S52" i="2"/>
  <c r="Z58" i="2"/>
  <c r="X58" i="2"/>
  <c r="N58" i="2"/>
  <c r="Z57" i="2"/>
  <c r="X57" i="2"/>
  <c r="U57" i="2"/>
  <c r="S57" i="2"/>
  <c r="E59" i="3" l="1"/>
  <c r="E89" i="3"/>
  <c r="X127" i="4" s="1"/>
  <c r="W153" i="4" s="1"/>
  <c r="E126" i="3"/>
  <c r="X108" i="3" s="1"/>
  <c r="R4" i="3"/>
  <c r="X44" i="3"/>
  <c r="I44" i="3"/>
  <c r="I48" i="3"/>
  <c r="X42" i="3"/>
  <c r="X38" i="3"/>
  <c r="I38" i="3"/>
  <c r="X14" i="3"/>
  <c r="X10" i="3"/>
  <c r="I18" i="3"/>
  <c r="X12" i="3"/>
  <c r="I12" i="3"/>
  <c r="I8" i="3"/>
  <c r="AA122" i="3"/>
  <c r="I102" i="3"/>
  <c r="I114" i="3"/>
  <c r="I112" i="3"/>
  <c r="I104" i="3"/>
  <c r="L117" i="3"/>
  <c r="X78" i="3"/>
  <c r="Q86" i="3"/>
  <c r="I78" i="3"/>
  <c r="V81" i="3"/>
  <c r="Q81" i="3"/>
  <c r="I68" i="3"/>
  <c r="V117" i="3"/>
  <c r="V114" i="3"/>
  <c r="Z124" i="3" s="1"/>
  <c r="S125" i="3" s="1"/>
  <c r="Q114" i="3"/>
  <c r="X124" i="3" s="1"/>
  <c r="U125" i="3" s="1"/>
  <c r="V112" i="3"/>
  <c r="AE123" i="3" s="1"/>
  <c r="N126" i="3" s="1"/>
  <c r="Q112" i="3"/>
  <c r="AC123" i="3" s="1"/>
  <c r="P126" i="3" s="1"/>
  <c r="X110" i="3"/>
  <c r="V110" i="3"/>
  <c r="Z118" i="3" s="1"/>
  <c r="N120" i="3" s="1"/>
  <c r="Q110" i="3"/>
  <c r="X118" i="3" s="1"/>
  <c r="P120" i="3" s="1"/>
  <c r="V108" i="3"/>
  <c r="AE124" i="3" s="1"/>
  <c r="S126" i="3" s="1"/>
  <c r="Q108" i="3"/>
  <c r="AC124" i="3" s="1"/>
  <c r="U126" i="3" s="1"/>
  <c r="V106" i="3"/>
  <c r="Z123" i="3" s="1"/>
  <c r="N125" i="3" s="1"/>
  <c r="Q106" i="3"/>
  <c r="X123" i="3" s="1"/>
  <c r="P125" i="3" s="1"/>
  <c r="X104" i="3"/>
  <c r="V104" i="3"/>
  <c r="Z119" i="3" s="1"/>
  <c r="S120" i="3" s="1"/>
  <c r="Q104" i="3"/>
  <c r="X119" i="3" s="1"/>
  <c r="U120" i="3" s="1"/>
  <c r="V102" i="3"/>
  <c r="AE125" i="3" s="1"/>
  <c r="X126" i="3" s="1"/>
  <c r="Q102" i="3"/>
  <c r="AC125" i="3" s="1"/>
  <c r="V100" i="3"/>
  <c r="U123" i="3" s="1"/>
  <c r="N124" i="3" s="1"/>
  <c r="Q100" i="3"/>
  <c r="S123" i="3" s="1"/>
  <c r="C100" i="3"/>
  <c r="C102" i="3" s="1"/>
  <c r="C104" i="3" s="1"/>
  <c r="C106" i="3" s="1"/>
  <c r="C108" i="3" s="1"/>
  <c r="C110" i="3" s="1"/>
  <c r="C112" i="3" s="1"/>
  <c r="C114" i="3" s="1"/>
  <c r="V98" i="3"/>
  <c r="U118" i="3" s="1"/>
  <c r="N119" i="3" s="1"/>
  <c r="Q98" i="3"/>
  <c r="S118" i="3" s="1"/>
  <c r="AK94" i="3"/>
  <c r="V78" i="3"/>
  <c r="Z87" i="3" s="1"/>
  <c r="N89" i="3" s="1"/>
  <c r="Q78" i="3"/>
  <c r="X87" i="3" s="1"/>
  <c r="P89" i="3" s="1"/>
  <c r="X76" i="3"/>
  <c r="V76" i="3"/>
  <c r="Z82" i="3" s="1"/>
  <c r="N84" i="3" s="1"/>
  <c r="Q76" i="3"/>
  <c r="X82" i="3" s="1"/>
  <c r="P84" i="3" s="1"/>
  <c r="V74" i="3"/>
  <c r="Z88" i="3" s="1"/>
  <c r="S89" i="3" s="1"/>
  <c r="Q74" i="3"/>
  <c r="X88" i="3" s="1"/>
  <c r="U89" i="3" s="1"/>
  <c r="I74" i="3"/>
  <c r="V72" i="3"/>
  <c r="Z83" i="3" s="1"/>
  <c r="S84" i="3" s="1"/>
  <c r="Q72" i="3"/>
  <c r="X83" i="3" s="1"/>
  <c r="U84" i="3" s="1"/>
  <c r="V70" i="3"/>
  <c r="U87" i="3" s="1"/>
  <c r="N88" i="3" s="1"/>
  <c r="Q70" i="3"/>
  <c r="S87" i="3" s="1"/>
  <c r="C70" i="3"/>
  <c r="C72" i="3" s="1"/>
  <c r="C74" i="3" s="1"/>
  <c r="C76" i="3" s="1"/>
  <c r="C78" i="3" s="1"/>
  <c r="X68" i="3"/>
  <c r="V68" i="3"/>
  <c r="U82" i="3" s="1"/>
  <c r="N83" i="3" s="1"/>
  <c r="Q68" i="3"/>
  <c r="S82" i="3" s="1"/>
  <c r="AK64" i="3"/>
  <c r="V48" i="3"/>
  <c r="Z57" i="3" s="1"/>
  <c r="N59" i="3" s="1"/>
  <c r="Q48" i="3"/>
  <c r="X57" i="3" s="1"/>
  <c r="P59" i="3" s="1"/>
  <c r="V46" i="3"/>
  <c r="Z52" i="3" s="1"/>
  <c r="Q46" i="3"/>
  <c r="X52" i="3" s="1"/>
  <c r="V44" i="3"/>
  <c r="Z58" i="3" s="1"/>
  <c r="S59" i="3" s="1"/>
  <c r="Q44" i="3"/>
  <c r="X58" i="3" s="1"/>
  <c r="U59" i="3" s="1"/>
  <c r="V42" i="3"/>
  <c r="Q42" i="3"/>
  <c r="V40" i="3"/>
  <c r="U57" i="3" s="1"/>
  <c r="N58" i="3" s="1"/>
  <c r="Q40" i="3"/>
  <c r="S57" i="3" s="1"/>
  <c r="C40" i="3"/>
  <c r="C42" i="3" s="1"/>
  <c r="C44" i="3" s="1"/>
  <c r="C46" i="3" s="1"/>
  <c r="C48" i="3" s="1"/>
  <c r="V38" i="3"/>
  <c r="Q38" i="3"/>
  <c r="AK34" i="3"/>
  <c r="V18" i="3"/>
  <c r="Z27" i="3" s="1"/>
  <c r="N29" i="3" s="1"/>
  <c r="Q18" i="3"/>
  <c r="X27" i="3" s="1"/>
  <c r="P29" i="3" s="1"/>
  <c r="V16" i="3"/>
  <c r="Z22" i="3" s="1"/>
  <c r="N24" i="3" s="1"/>
  <c r="Q16" i="3"/>
  <c r="X22" i="3" s="1"/>
  <c r="P24" i="3" s="1"/>
  <c r="V14" i="3"/>
  <c r="Z28" i="3" s="1"/>
  <c r="S29" i="3" s="1"/>
  <c r="Q14" i="3"/>
  <c r="X28" i="3" s="1"/>
  <c r="U29" i="3" s="1"/>
  <c r="V12" i="3"/>
  <c r="Z23" i="3" s="1"/>
  <c r="S24" i="3" s="1"/>
  <c r="Q12" i="3"/>
  <c r="X23" i="3" s="1"/>
  <c r="U24" i="3" s="1"/>
  <c r="V10" i="3"/>
  <c r="U27" i="3" s="1"/>
  <c r="N28" i="3" s="1"/>
  <c r="Q10" i="3"/>
  <c r="S27" i="3" s="1"/>
  <c r="P28" i="3" s="1"/>
  <c r="C10" i="3"/>
  <c r="C12" i="3" s="1"/>
  <c r="C14" i="3" s="1"/>
  <c r="C16" i="3" s="1"/>
  <c r="C18" i="3" s="1"/>
  <c r="V8" i="3"/>
  <c r="U22" i="3" s="1"/>
  <c r="N23" i="3" s="1"/>
  <c r="Q8" i="3"/>
  <c r="S22" i="3" s="1"/>
  <c r="P23" i="3" s="1"/>
  <c r="AK4" i="3"/>
  <c r="Q110" i="2"/>
  <c r="X118" i="2" s="1"/>
  <c r="V110" i="2"/>
  <c r="Z118" i="2" s="1"/>
  <c r="Q112" i="2"/>
  <c r="AC123" i="2" s="1"/>
  <c r="V112" i="2"/>
  <c r="AE123" i="2" s="1"/>
  <c r="Q114" i="2"/>
  <c r="X124" i="2" s="1"/>
  <c r="V114" i="2"/>
  <c r="Z124" i="2" s="1"/>
  <c r="C100" i="2"/>
  <c r="C102" i="2" s="1"/>
  <c r="C104" i="2" s="1"/>
  <c r="C106" i="2" s="1"/>
  <c r="C108" i="2" s="1"/>
  <c r="C110" i="2" s="1"/>
  <c r="C112" i="2" s="1"/>
  <c r="C114" i="2" s="1"/>
  <c r="C70" i="2"/>
  <c r="C72" i="2" s="1"/>
  <c r="C74" i="2" s="1"/>
  <c r="C76" i="2" s="1"/>
  <c r="C78" i="2" s="1"/>
  <c r="C40" i="2"/>
  <c r="C42" i="2" s="1"/>
  <c r="C44" i="2" s="1"/>
  <c r="C46" i="2" s="1"/>
  <c r="C48" i="2" s="1"/>
  <c r="C12" i="2"/>
  <c r="C14" i="2" s="1"/>
  <c r="C16" i="2" s="1"/>
  <c r="C18" i="2" s="1"/>
  <c r="C10" i="2"/>
  <c r="X112" i="2"/>
  <c r="V122" i="2"/>
  <c r="Q122" i="2"/>
  <c r="I106" i="2"/>
  <c r="X104" i="2"/>
  <c r="I104" i="2"/>
  <c r="I110" i="2"/>
  <c r="X78" i="2"/>
  <c r="X70" i="2"/>
  <c r="L86" i="2"/>
  <c r="X72" i="2"/>
  <c r="Q81" i="2"/>
  <c r="I68" i="2"/>
  <c r="X44" i="2"/>
  <c r="I44" i="2"/>
  <c r="I48" i="2"/>
  <c r="X46" i="2"/>
  <c r="X38" i="2"/>
  <c r="I38" i="2"/>
  <c r="Q117" i="2"/>
  <c r="V108" i="2"/>
  <c r="Q108" i="2"/>
  <c r="V106" i="2"/>
  <c r="Z123" i="2" s="1"/>
  <c r="Q106" i="2"/>
  <c r="X123" i="2" s="1"/>
  <c r="V104" i="2"/>
  <c r="Q104" i="2"/>
  <c r="V102" i="2"/>
  <c r="Q102" i="2"/>
  <c r="V100" i="2"/>
  <c r="Q100" i="2"/>
  <c r="V98" i="2"/>
  <c r="Q98" i="2"/>
  <c r="AK94" i="2"/>
  <c r="V78" i="2"/>
  <c r="Z87" i="2" s="1"/>
  <c r="Q78" i="2"/>
  <c r="X87" i="2" s="1"/>
  <c r="V76" i="2"/>
  <c r="Z82" i="2" s="1"/>
  <c r="Q76" i="2"/>
  <c r="X82" i="2" s="1"/>
  <c r="V74" i="2"/>
  <c r="Q74" i="2"/>
  <c r="V72" i="2"/>
  <c r="Q72" i="2"/>
  <c r="V70" i="2"/>
  <c r="Q70" i="2"/>
  <c r="V68" i="2"/>
  <c r="Q68" i="2"/>
  <c r="AK64" i="2"/>
  <c r="V48" i="2"/>
  <c r="S59" i="2" s="1"/>
  <c r="Q48" i="2"/>
  <c r="U59" i="2" s="1"/>
  <c r="V46" i="2"/>
  <c r="S54" i="2" s="1"/>
  <c r="Q46" i="2"/>
  <c r="U54" i="2" s="1"/>
  <c r="V44" i="2"/>
  <c r="N59" i="2" s="1"/>
  <c r="Q44" i="2"/>
  <c r="P59" i="2" s="1"/>
  <c r="V42" i="2"/>
  <c r="N54" i="2" s="1"/>
  <c r="Q42" i="2"/>
  <c r="P54" i="2" s="1"/>
  <c r="V40" i="2"/>
  <c r="Q40" i="2"/>
  <c r="P58" i="2" s="1"/>
  <c r="V38" i="2"/>
  <c r="N53" i="2" s="1"/>
  <c r="Q38" i="2"/>
  <c r="P53" i="2" s="1"/>
  <c r="AK34" i="2"/>
  <c r="X18" i="2"/>
  <c r="X10" i="2"/>
  <c r="I18" i="2"/>
  <c r="X16" i="2"/>
  <c r="X8" i="2"/>
  <c r="I16" i="2"/>
  <c r="X112" i="3" l="1"/>
  <c r="X102" i="3"/>
  <c r="AJ124" i="3"/>
  <c r="AE120" i="3"/>
  <c r="AC120" i="3" s="1"/>
  <c r="AJ126" i="3"/>
  <c r="AJ125" i="3"/>
  <c r="AH125" i="3" s="1"/>
  <c r="Z126" i="3"/>
  <c r="AJ123" i="3"/>
  <c r="AH123" i="3" s="1"/>
  <c r="P124" i="3"/>
  <c r="AE118" i="3"/>
  <c r="AC118" i="3" s="1"/>
  <c r="P119" i="3"/>
  <c r="AC119" i="3" s="1"/>
  <c r="AE89" i="3"/>
  <c r="AC89" i="3" s="1"/>
  <c r="AE87" i="3"/>
  <c r="AC87" i="3" s="1"/>
  <c r="AE84" i="3"/>
  <c r="AC84" i="3" s="1"/>
  <c r="AE83" i="3"/>
  <c r="P88" i="3"/>
  <c r="AC88" i="3" s="1"/>
  <c r="AE82" i="3"/>
  <c r="AC82" i="3" s="1"/>
  <c r="P83" i="3"/>
  <c r="AE59" i="3"/>
  <c r="AC59" i="3" s="1"/>
  <c r="N54" i="3"/>
  <c r="Z53" i="3"/>
  <c r="S54" i="3" s="1"/>
  <c r="P54" i="3"/>
  <c r="X53" i="3"/>
  <c r="U54" i="3" s="1"/>
  <c r="AE57" i="3"/>
  <c r="AC57" i="3" s="1"/>
  <c r="P58" i="3"/>
  <c r="AC58" i="3" s="1"/>
  <c r="U52" i="3"/>
  <c r="N53" i="3" s="1"/>
  <c r="S52" i="3"/>
  <c r="AE52" i="3" s="1"/>
  <c r="I112" i="2"/>
  <c r="X114" i="2"/>
  <c r="X106" i="2"/>
  <c r="X102" i="2"/>
  <c r="X110" i="2"/>
  <c r="I108" i="2"/>
  <c r="X108" i="2"/>
  <c r="I102" i="2"/>
  <c r="I114" i="2"/>
  <c r="X48" i="3"/>
  <c r="AE124" i="2"/>
  <c r="AC124" i="2"/>
  <c r="Z119" i="2"/>
  <c r="S120" i="2" s="1"/>
  <c r="X119" i="2"/>
  <c r="U120" i="2" s="1"/>
  <c r="N120" i="2"/>
  <c r="AE125" i="2"/>
  <c r="P120" i="2"/>
  <c r="AC125" i="2"/>
  <c r="U123" i="2"/>
  <c r="S123" i="2"/>
  <c r="U118" i="2"/>
  <c r="N119" i="2" s="1"/>
  <c r="S118" i="2"/>
  <c r="P119" i="2" s="1"/>
  <c r="N89" i="2"/>
  <c r="Z88" i="2"/>
  <c r="S89" i="2" s="1"/>
  <c r="P89" i="2"/>
  <c r="X88" i="2"/>
  <c r="U89" i="2" s="1"/>
  <c r="N84" i="2"/>
  <c r="Z83" i="2"/>
  <c r="S84" i="2" s="1"/>
  <c r="P84" i="2"/>
  <c r="X83" i="2"/>
  <c r="U84" i="2" s="1"/>
  <c r="U87" i="2"/>
  <c r="N88" i="2" s="1"/>
  <c r="S87" i="2"/>
  <c r="P88" i="2" s="1"/>
  <c r="U82" i="2"/>
  <c r="N83" i="2" s="1"/>
  <c r="S82" i="2"/>
  <c r="P83" i="2" s="1"/>
  <c r="L26" i="3"/>
  <c r="Q21" i="3"/>
  <c r="X106" i="3"/>
  <c r="X114" i="3"/>
  <c r="V122" i="3"/>
  <c r="X100" i="3"/>
  <c r="I108" i="3"/>
  <c r="Q122" i="3"/>
  <c r="Q117" i="3"/>
  <c r="X98" i="3"/>
  <c r="I110" i="3"/>
  <c r="I98" i="3"/>
  <c r="X74" i="3"/>
  <c r="V86" i="3"/>
  <c r="L86" i="3"/>
  <c r="I70" i="3"/>
  <c r="X72" i="3"/>
  <c r="I76" i="3"/>
  <c r="L81" i="3"/>
  <c r="Q56" i="3"/>
  <c r="I40" i="3"/>
  <c r="L56" i="3"/>
  <c r="X46" i="3"/>
  <c r="V51" i="3"/>
  <c r="Q51" i="3"/>
  <c r="I46" i="3"/>
  <c r="L51" i="3"/>
  <c r="Q26" i="3"/>
  <c r="I14" i="3"/>
  <c r="I10" i="3"/>
  <c r="X18" i="3"/>
  <c r="V26" i="3"/>
  <c r="X16" i="3"/>
  <c r="V21" i="3"/>
  <c r="X8" i="3"/>
  <c r="I16" i="3"/>
  <c r="X70" i="3"/>
  <c r="I106" i="3"/>
  <c r="X40" i="3"/>
  <c r="L122" i="3"/>
  <c r="L21" i="3"/>
  <c r="V56" i="3"/>
  <c r="I42" i="3"/>
  <c r="I72" i="3"/>
  <c r="I100" i="3"/>
  <c r="Q56" i="2"/>
  <c r="AA122" i="2"/>
  <c r="X74" i="2"/>
  <c r="V86" i="2"/>
  <c r="I70" i="2"/>
  <c r="I78" i="2"/>
  <c r="X76" i="2"/>
  <c r="V81" i="2"/>
  <c r="I72" i="2"/>
  <c r="L81" i="2"/>
  <c r="I76" i="2"/>
  <c r="X48" i="2"/>
  <c r="X40" i="2"/>
  <c r="L56" i="2"/>
  <c r="I40" i="2"/>
  <c r="X42" i="2"/>
  <c r="V51" i="2"/>
  <c r="I42" i="2"/>
  <c r="Q51" i="2"/>
  <c r="L51" i="2"/>
  <c r="I46" i="2"/>
  <c r="Q86" i="2"/>
  <c r="I98" i="2"/>
  <c r="V56" i="2"/>
  <c r="I74" i="2"/>
  <c r="L117" i="2"/>
  <c r="X100" i="2"/>
  <c r="V117" i="2"/>
  <c r="L122" i="2"/>
  <c r="X98" i="2"/>
  <c r="I100" i="2"/>
  <c r="X68" i="2"/>
  <c r="I12" i="2"/>
  <c r="I8" i="2"/>
  <c r="X12" i="2"/>
  <c r="I10" i="2"/>
  <c r="I14" i="2"/>
  <c r="X14" i="2"/>
  <c r="V26" i="2"/>
  <c r="Q26" i="2"/>
  <c r="L26" i="2"/>
  <c r="Q21" i="2"/>
  <c r="L21" i="2"/>
  <c r="V21" i="2"/>
  <c r="V18" i="2"/>
  <c r="S29" i="2" s="1"/>
  <c r="Q18" i="2"/>
  <c r="U29" i="2" s="1"/>
  <c r="S24" i="2"/>
  <c r="U24" i="2"/>
  <c r="V14" i="2"/>
  <c r="N29" i="2" s="1"/>
  <c r="Q14" i="2"/>
  <c r="P29" i="2" s="1"/>
  <c r="N24" i="2"/>
  <c r="P24" i="2"/>
  <c r="V10" i="2"/>
  <c r="N28" i="2" s="1"/>
  <c r="Q10" i="2"/>
  <c r="P28" i="2" s="1"/>
  <c r="V8" i="2"/>
  <c r="N23" i="2" s="1"/>
  <c r="Q8" i="2"/>
  <c r="P23" i="2" s="1"/>
  <c r="AK4" i="2"/>
  <c r="AH124" i="3" l="1"/>
  <c r="AH126" i="3"/>
  <c r="AC83" i="3"/>
  <c r="AE54" i="3"/>
  <c r="AC54" i="3" s="1"/>
  <c r="AE53" i="3"/>
  <c r="AC52" i="3"/>
  <c r="P53" i="3"/>
  <c r="AC53" i="3" l="1"/>
</calcChain>
</file>

<file path=xl/sharedStrings.xml><?xml version="1.0" encoding="utf-8"?>
<sst xmlns="http://schemas.openxmlformats.org/spreadsheetml/2006/main" count="973" uniqueCount="257">
  <si>
    <t>第４7回 宇都宮市長杯少年サッカー大会　U-10クラス　組み合わせ</t>
    <rPh sb="5" eb="8">
      <t>ウツノミヤ</t>
    </rPh>
    <rPh sb="8" eb="10">
      <t>シチョウ</t>
    </rPh>
    <rPh sb="9" eb="10">
      <t>ハイ</t>
    </rPh>
    <rPh sb="10" eb="12">
      <t>ショウネン</t>
    </rPh>
    <rPh sb="16" eb="18">
      <t>タイカイ</t>
    </rPh>
    <rPh sb="27" eb="28">
      <t>ク</t>
    </rPh>
    <rPh sb="29" eb="30">
      <t>ア</t>
    </rPh>
    <phoneticPr fontId="2"/>
  </si>
  <si>
    <t>６月２７日(日)　第１日　 ・　　 ７日４日(日)　第２日</t>
    <rPh sb="6" eb="7">
      <t>ヒ</t>
    </rPh>
    <rPh sb="9" eb="10">
      <t>ダイ</t>
    </rPh>
    <rPh sb="11" eb="12">
      <t>ニチ</t>
    </rPh>
    <rPh sb="21" eb="22">
      <t>ヒ</t>
    </rPh>
    <rPh sb="23" eb="24">
      <t>ヒ</t>
    </rPh>
    <rPh sb="26" eb="27">
      <t>ダイ</t>
    </rPh>
    <rPh sb="28" eb="29">
      <t>ニチ</t>
    </rPh>
    <phoneticPr fontId="2"/>
  </si>
  <si>
    <t>☆　試合時間：２０分（前・後半 １０分）</t>
    <rPh sb="2" eb="6">
      <t>シアイジカン</t>
    </rPh>
    <rPh sb="9" eb="10">
      <t>フン</t>
    </rPh>
    <rPh sb="11" eb="12">
      <t>マエ</t>
    </rPh>
    <rPh sb="13" eb="15">
      <t>コウハン</t>
    </rPh>
    <rPh sb="18" eb="19">
      <t>フン</t>
    </rPh>
    <phoneticPr fontId="2"/>
  </si>
  <si>
    <t>６月２７日（日）</t>
    <rPh sb="6" eb="7">
      <t>ニチ</t>
    </rPh>
    <phoneticPr fontId="2"/>
  </si>
  <si>
    <t>７月４日（日）</t>
    <rPh sb="5" eb="6">
      <t>ヒ</t>
    </rPh>
    <phoneticPr fontId="2"/>
  </si>
  <si>
    <t>Ｃ１位</t>
    <rPh sb="2" eb="3">
      <t>イ</t>
    </rPh>
    <phoneticPr fontId="2"/>
  </si>
  <si>
    <t>Ａ</t>
    <phoneticPr fontId="2"/>
  </si>
  <si>
    <t>Ｈ２位</t>
    <rPh sb="2" eb="3">
      <t>イ</t>
    </rPh>
    <phoneticPr fontId="2"/>
  </si>
  <si>
    <t>Ｄ３位</t>
    <rPh sb="2" eb="3">
      <t>イ</t>
    </rPh>
    <phoneticPr fontId="2"/>
  </si>
  <si>
    <t>④</t>
    <phoneticPr fontId="2"/>
  </si>
  <si>
    <t>会場</t>
    <rPh sb="0" eb="1">
      <t>カイ</t>
    </rPh>
    <rPh sb="1" eb="2">
      <t>バ</t>
    </rPh>
    <phoneticPr fontId="2"/>
  </si>
  <si>
    <t>Ｇ１位</t>
    <rPh sb="2" eb="3">
      <t>イ</t>
    </rPh>
    <phoneticPr fontId="2"/>
  </si>
  <si>
    <t>Ｂ</t>
    <phoneticPr fontId="2"/>
  </si>
  <si>
    <t>Ａ２位</t>
    <rPh sb="2" eb="3">
      <t>イ</t>
    </rPh>
    <phoneticPr fontId="2"/>
  </si>
  <si>
    <t>Ｅ３位</t>
    <rPh sb="2" eb="3">
      <t>イ</t>
    </rPh>
    <phoneticPr fontId="2"/>
  </si>
  <si>
    <t>Ｅ１位</t>
    <rPh sb="2" eb="3">
      <t>イ</t>
    </rPh>
    <phoneticPr fontId="2"/>
  </si>
  <si>
    <t>Ｃ</t>
    <phoneticPr fontId="2"/>
  </si>
  <si>
    <t>Ｂ２位</t>
    <rPh sb="2" eb="3">
      <t>イ</t>
    </rPh>
    <phoneticPr fontId="2"/>
  </si>
  <si>
    <t>Ｈ３位</t>
    <rPh sb="2" eb="3">
      <t>イ</t>
    </rPh>
    <phoneticPr fontId="2"/>
  </si>
  <si>
    <t>Ｆ１位</t>
    <rPh sb="2" eb="3">
      <t>イ</t>
    </rPh>
    <phoneticPr fontId="2"/>
  </si>
  <si>
    <t>Ｄ</t>
    <phoneticPr fontId="2"/>
  </si>
  <si>
    <t>Ｅ２位</t>
    <rPh sb="2" eb="3">
      <t>イ</t>
    </rPh>
    <phoneticPr fontId="2"/>
  </si>
  <si>
    <t>Ｃ３位</t>
    <rPh sb="2" eb="3">
      <t>イ</t>
    </rPh>
    <phoneticPr fontId="2"/>
  </si>
  <si>
    <t>Ｈ１位</t>
    <rPh sb="2" eb="3">
      <t>イ</t>
    </rPh>
    <phoneticPr fontId="2"/>
  </si>
  <si>
    <t>Ｅ</t>
    <phoneticPr fontId="2"/>
  </si>
  <si>
    <t>Ｆ２位</t>
    <rPh sb="2" eb="3">
      <t>イ</t>
    </rPh>
    <phoneticPr fontId="2"/>
  </si>
  <si>
    <t>Ａ３位</t>
    <rPh sb="2" eb="3">
      <t>イ</t>
    </rPh>
    <phoneticPr fontId="2"/>
  </si>
  <si>
    <t>Ｄ１位</t>
    <rPh sb="2" eb="3">
      <t>イ</t>
    </rPh>
    <phoneticPr fontId="2"/>
  </si>
  <si>
    <t>Ｆ</t>
    <phoneticPr fontId="2"/>
  </si>
  <si>
    <t>Ｇ２位</t>
    <rPh sb="2" eb="3">
      <t>イ</t>
    </rPh>
    <phoneticPr fontId="2"/>
  </si>
  <si>
    <t>Ｂ３位</t>
    <rPh sb="2" eb="3">
      <t>イ</t>
    </rPh>
    <phoneticPr fontId="2"/>
  </si>
  <si>
    <t>Ｂ１位</t>
    <rPh sb="2" eb="3">
      <t>イ</t>
    </rPh>
    <phoneticPr fontId="2"/>
  </si>
  <si>
    <t>G</t>
    <phoneticPr fontId="2"/>
  </si>
  <si>
    <t>Ｄ２位</t>
    <rPh sb="2" eb="3">
      <t>イ</t>
    </rPh>
    <phoneticPr fontId="2"/>
  </si>
  <si>
    <t>Ｆ３位</t>
    <rPh sb="2" eb="3">
      <t>イ</t>
    </rPh>
    <phoneticPr fontId="2"/>
  </si>
  <si>
    <t>Ａ１位</t>
    <rPh sb="2" eb="3">
      <t>イ</t>
    </rPh>
    <phoneticPr fontId="2"/>
  </si>
  <si>
    <t>Ｃ２位</t>
    <rPh sb="2" eb="3">
      <t>イ</t>
    </rPh>
    <phoneticPr fontId="2"/>
  </si>
  <si>
    <t>Ｈ</t>
    <phoneticPr fontId="2"/>
  </si>
  <si>
    <t>Ｇ３位</t>
    <rPh sb="2" eb="3">
      <t>イ</t>
    </rPh>
    <phoneticPr fontId="2"/>
  </si>
  <si>
    <t>Ｈ４位</t>
    <rPh sb="2" eb="3">
      <t>イ</t>
    </rPh>
    <phoneticPr fontId="2"/>
  </si>
  <si>
    <t>第４7回 宇都宮市長杯少年サッカー大会　U-10クラス　試合日程</t>
    <rPh sb="0" eb="1">
      <t>ダイ</t>
    </rPh>
    <rPh sb="3" eb="4">
      <t>カイ</t>
    </rPh>
    <rPh sb="5" eb="10">
      <t>ウツノミヤシチョウ</t>
    </rPh>
    <rPh sb="10" eb="11">
      <t>ハイ</t>
    </rPh>
    <rPh sb="11" eb="13">
      <t>ショウネン</t>
    </rPh>
    <rPh sb="17" eb="19">
      <t>タイカイ</t>
    </rPh>
    <rPh sb="28" eb="30">
      <t>シアイ</t>
    </rPh>
    <rPh sb="30" eb="32">
      <t>ニッテイ</t>
    </rPh>
    <phoneticPr fontId="2"/>
  </si>
  <si>
    <t>３・３リーグ</t>
    <phoneticPr fontId="2"/>
  </si>
  <si>
    <t>☆ ６月２７日(日)・７月４日(日)　　試合時間 ：２０分（前・後半 １０分）</t>
    <rPh sb="3" eb="4">
      <t>ガツ</t>
    </rPh>
    <rPh sb="6" eb="7">
      <t>ヒ</t>
    </rPh>
    <rPh sb="8" eb="9">
      <t>ヒ</t>
    </rPh>
    <rPh sb="12" eb="13">
      <t>ガツ</t>
    </rPh>
    <rPh sb="14" eb="15">
      <t>ヒ</t>
    </rPh>
    <rPh sb="16" eb="17">
      <t>ヒ</t>
    </rPh>
    <rPh sb="20" eb="24">
      <t>シアイジカン</t>
    </rPh>
    <rPh sb="28" eb="29">
      <t>フン</t>
    </rPh>
    <rPh sb="30" eb="31">
      <t>マエ</t>
    </rPh>
    <rPh sb="32" eb="34">
      <t>コウハン</t>
    </rPh>
    <rPh sb="37" eb="38">
      <t>フン</t>
    </rPh>
    <phoneticPr fontId="2"/>
  </si>
  <si>
    <t>試合時刻</t>
    <rPh sb="0" eb="2">
      <t>シアイ</t>
    </rPh>
    <rPh sb="2" eb="4">
      <t>ジコク</t>
    </rPh>
    <phoneticPr fontId="2"/>
  </si>
  <si>
    <t>対　戦</t>
    <rPh sb="0" eb="1">
      <t>タイ</t>
    </rPh>
    <rPh sb="2" eb="3">
      <t>セン</t>
    </rPh>
    <phoneticPr fontId="2"/>
  </si>
  <si>
    <t>審　判
(主・副・副・４)</t>
    <rPh sb="0" eb="1">
      <t>シン</t>
    </rPh>
    <rPh sb="2" eb="3">
      <t>ハン</t>
    </rPh>
    <rPh sb="7" eb="8">
      <t>フク</t>
    </rPh>
    <rPh sb="9" eb="10">
      <t>フク</t>
    </rPh>
    <phoneticPr fontId="2"/>
  </si>
  <si>
    <t>①</t>
  </si>
  <si>
    <t>　９：００</t>
    <phoneticPr fontId="2"/>
  </si>
  <si>
    <t>１　－　２</t>
    <phoneticPr fontId="2"/>
  </si>
  <si>
    <t>４ ・ ５ ・ ６ ・ ４</t>
    <phoneticPr fontId="2"/>
  </si>
  <si>
    <t>②</t>
    <phoneticPr fontId="2"/>
  </si>
  <si>
    <t>　９：３０</t>
    <phoneticPr fontId="2"/>
  </si>
  <si>
    <t>４　－　５</t>
    <phoneticPr fontId="2"/>
  </si>
  <si>
    <t>１ ・ ２ ・ ３ ・ １</t>
    <phoneticPr fontId="2"/>
  </si>
  <si>
    <t>③</t>
    <phoneticPr fontId="2"/>
  </si>
  <si>
    <t>１０：００</t>
    <phoneticPr fontId="2"/>
  </si>
  <si>
    <t>２　－　３</t>
    <phoneticPr fontId="2"/>
  </si>
  <si>
    <t>５ ・ ６ ・ ４ ・ ５</t>
    <phoneticPr fontId="2"/>
  </si>
  <si>
    <t>１０：３０</t>
    <phoneticPr fontId="2"/>
  </si>
  <si>
    <t>５　－　６</t>
    <phoneticPr fontId="2"/>
  </si>
  <si>
    <t>２ ・ ３ ・ １ ・ ２</t>
    <phoneticPr fontId="2"/>
  </si>
  <si>
    <t>⑤</t>
    <phoneticPr fontId="2"/>
  </si>
  <si>
    <t>１１：００</t>
    <phoneticPr fontId="2"/>
  </si>
  <si>
    <t>１　－　３</t>
    <phoneticPr fontId="2"/>
  </si>
  <si>
    <t>６ ・ ４ ・ ５ ・ ６</t>
    <phoneticPr fontId="2"/>
  </si>
  <si>
    <t>⑥</t>
    <phoneticPr fontId="2"/>
  </si>
  <si>
    <t>１１：３０</t>
    <phoneticPr fontId="2"/>
  </si>
  <si>
    <t>４　－　６</t>
    <phoneticPr fontId="2"/>
  </si>
  <si>
    <t>３ ・ １ ・ ２ ・ ３</t>
    <phoneticPr fontId="2"/>
  </si>
  <si>
    <t>３・４リーグ</t>
    <phoneticPr fontId="2"/>
  </si>
  <si>
    <t>６　－　７</t>
    <phoneticPr fontId="2"/>
  </si>
  <si>
    <t>２ ・ ５ ・ ４ ・ ２</t>
    <phoneticPr fontId="2"/>
  </si>
  <si>
    <t>７ ・ ４ ・ ５ ・ ７</t>
    <phoneticPr fontId="2"/>
  </si>
  <si>
    <t>１ ・ ５ ・ ７ ・ １</t>
    <phoneticPr fontId="2"/>
  </si>
  <si>
    <t>５　－　７</t>
    <phoneticPr fontId="2"/>
  </si>
  <si>
    <t>３ ・ １ ・ ６ ・ ３</t>
    <phoneticPr fontId="2"/>
  </si>
  <si>
    <t>⑦</t>
    <phoneticPr fontId="2"/>
  </si>
  <si>
    <t>１２：００</t>
    <phoneticPr fontId="2"/>
  </si>
  <si>
    <t>６ ・ ７ ・ ５ ・ ６</t>
    <phoneticPr fontId="2"/>
  </si>
  <si>
    <t>⑧</t>
    <phoneticPr fontId="2"/>
  </si>
  <si>
    <t>１２：３０</t>
    <phoneticPr fontId="2"/>
  </si>
  <si>
    <t>４　－　７</t>
    <phoneticPr fontId="2"/>
  </si>
  <si>
    <t>２ ・ ６ ・ ５ ・ ２</t>
    <phoneticPr fontId="2"/>
  </si>
  <si>
    <t>⑨</t>
    <phoneticPr fontId="2"/>
  </si>
  <si>
    <t>３ ・ ４ ・ ７ ・ ３</t>
    <phoneticPr fontId="2"/>
  </si>
  <si>
    <t>第４7回 宇都宮市長杯少年サッカー大会　U-10クラス　組み合わせ</t>
    <phoneticPr fontId="2"/>
  </si>
  <si>
    <t>７月１８日(土)　決勝日</t>
    <rPh sb="6" eb="7">
      <t>ド</t>
    </rPh>
    <rPh sb="9" eb="11">
      <t>ケッショウ</t>
    </rPh>
    <rPh sb="11" eb="12">
      <t>ビ</t>
    </rPh>
    <phoneticPr fontId="2"/>
  </si>
  <si>
    <t>☆　試合時間：２０分（前・後半 １０分）</t>
    <rPh sb="2" eb="4">
      <t>シアイ</t>
    </rPh>
    <rPh sb="4" eb="6">
      <t>ジカン</t>
    </rPh>
    <rPh sb="9" eb="10">
      <t>フン</t>
    </rPh>
    <rPh sb="11" eb="12">
      <t>マエ</t>
    </rPh>
    <rPh sb="13" eb="15">
      <t>コウハン</t>
    </rPh>
    <rPh sb="18" eb="19">
      <t>フン</t>
    </rPh>
    <phoneticPr fontId="2"/>
  </si>
  <si>
    <t>①</t>
    <phoneticPr fontId="2"/>
  </si>
  <si>
    <t>9:00～</t>
    <phoneticPr fontId="2"/>
  </si>
  <si>
    <t>9:30～</t>
    <phoneticPr fontId="2"/>
  </si>
  <si>
    <t>会場</t>
    <phoneticPr fontId="2"/>
  </si>
  <si>
    <t>時　間</t>
    <rPh sb="0" eb="1">
      <t>トキ</t>
    </rPh>
    <rPh sb="2" eb="3">
      <t>アイダ</t>
    </rPh>
    <phoneticPr fontId="2"/>
  </si>
  <si>
    <t>対　　戦</t>
    <rPh sb="0" eb="1">
      <t>タイ</t>
    </rPh>
    <rPh sb="3" eb="4">
      <t>イクサ</t>
    </rPh>
    <phoneticPr fontId="2"/>
  </si>
  <si>
    <t>審　判
(主･副･福･４)</t>
    <rPh sb="5" eb="6">
      <t>シュ</t>
    </rPh>
    <rPh sb="7" eb="8">
      <t>フク</t>
    </rPh>
    <rPh sb="9" eb="10">
      <t>フク</t>
    </rPh>
    <phoneticPr fontId="2"/>
  </si>
  <si>
    <t>－</t>
    <phoneticPr fontId="2"/>
  </si>
  <si>
    <t>(</t>
    <phoneticPr fontId="2"/>
  </si>
  <si>
    <t>PK</t>
    <phoneticPr fontId="2"/>
  </si>
  <si>
    <t>)</t>
    <phoneticPr fontId="2"/>
  </si>
  <si>
    <t>会場</t>
    <rPh sb="0" eb="2">
      <t>カイジョウ</t>
    </rPh>
    <phoneticPr fontId="2"/>
  </si>
  <si>
    <t>カテット白沢SS</t>
    <rPh sb="4" eb="6">
      <t>シラサワ</t>
    </rPh>
    <phoneticPr fontId="2"/>
  </si>
  <si>
    <t>B</t>
    <phoneticPr fontId="2"/>
  </si>
  <si>
    <t>上　河　内　東　小</t>
    <rPh sb="0" eb="1">
      <t>ウエ</t>
    </rPh>
    <rPh sb="2" eb="3">
      <t>カワ</t>
    </rPh>
    <rPh sb="4" eb="5">
      <t>ウチ</t>
    </rPh>
    <rPh sb="6" eb="7">
      <t>アズマ</t>
    </rPh>
    <rPh sb="8" eb="9">
      <t>ショウ</t>
    </rPh>
    <phoneticPr fontId="2"/>
  </si>
  <si>
    <t>国本JSC　ジュニア</t>
    <rPh sb="0" eb="2">
      <t>クニモト</t>
    </rPh>
    <phoneticPr fontId="2"/>
  </si>
  <si>
    <t>岡西FC１０</t>
    <rPh sb="0" eb="2">
      <t>オカニシ</t>
    </rPh>
    <phoneticPr fontId="2"/>
  </si>
  <si>
    <t>FCアネーロ・U-10</t>
    <phoneticPr fontId="2"/>
  </si>
  <si>
    <t>上河内JSC</t>
    <rPh sb="0" eb="3">
      <t>カミカワチ</t>
    </rPh>
    <phoneticPr fontId="2"/>
  </si>
  <si>
    <t>FCアリーバ　U10</t>
    <phoneticPr fontId="2"/>
  </si>
  <si>
    <t>石井FC</t>
    <rPh sb="0" eb="2">
      <t>イシイ</t>
    </rPh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</si>
  <si>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</si>
  <si>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</si>
  <si>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</si>
  <si>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</si>
  <si>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H</t>
    <phoneticPr fontId="2"/>
  </si>
  <si>
    <t>豊　郷　南　小</t>
    <rPh sb="0" eb="1">
      <t>トヨ</t>
    </rPh>
    <rPh sb="2" eb="3">
      <t>ゴウ</t>
    </rPh>
    <rPh sb="4" eb="5">
      <t>ミナミ</t>
    </rPh>
    <rPh sb="6" eb="7">
      <t>ショウ</t>
    </rPh>
    <phoneticPr fontId="2"/>
  </si>
  <si>
    <t>清原シザース</t>
    <rPh sb="0" eb="2">
      <t>キヨハラ</t>
    </rPh>
    <phoneticPr fontId="2"/>
  </si>
  <si>
    <t>S4スペランツァ</t>
    <phoneticPr fontId="2"/>
  </si>
  <si>
    <t xml:space="preserve">豊郷JFC宇都宮　U-10 </t>
    <rPh sb="0" eb="2">
      <t>トヨサト</t>
    </rPh>
    <rPh sb="5" eb="8">
      <t>ウツノミヤ</t>
    </rPh>
    <phoneticPr fontId="2"/>
  </si>
  <si>
    <t>FCグランディールjr</t>
    <phoneticPr fontId="2"/>
  </si>
  <si>
    <t>宇大付属小SSS　U-10</t>
    <rPh sb="0" eb="4">
      <t>ウダイフゾク</t>
    </rPh>
    <rPh sb="4" eb="5">
      <t>ショウ</t>
    </rPh>
    <phoneticPr fontId="2"/>
  </si>
  <si>
    <t>FC Riso B</t>
    <phoneticPr fontId="2"/>
  </si>
  <si>
    <t>横　川　東　小</t>
    <rPh sb="0" eb="1">
      <t>ヨコ</t>
    </rPh>
    <rPh sb="2" eb="3">
      <t>カワ</t>
    </rPh>
    <rPh sb="4" eb="5">
      <t>アズマ</t>
    </rPh>
    <rPh sb="6" eb="7">
      <t>ショウ</t>
    </rPh>
    <phoneticPr fontId="2"/>
  </si>
  <si>
    <t>スポルト宇都宮　U10</t>
    <rPh sb="4" eb="7">
      <t>ウツノミヤ</t>
    </rPh>
    <phoneticPr fontId="2"/>
  </si>
  <si>
    <t>サウス宇都宮SC</t>
    <rPh sb="3" eb="6">
      <t>ウツノミヤ</t>
    </rPh>
    <phoneticPr fontId="2"/>
  </si>
  <si>
    <t>富士見SSS　U-10</t>
    <rPh sb="0" eb="3">
      <t>フジミ</t>
    </rPh>
    <phoneticPr fontId="2"/>
  </si>
  <si>
    <t>FCみらい</t>
    <phoneticPr fontId="2"/>
  </si>
  <si>
    <t>ともぞうSC　U10</t>
    <phoneticPr fontId="2"/>
  </si>
  <si>
    <t>unionsc U10</t>
    <phoneticPr fontId="2"/>
  </si>
  <si>
    <t>陽　南　小</t>
    <rPh sb="0" eb="1">
      <t>ヨウ</t>
    </rPh>
    <rPh sb="2" eb="3">
      <t>ミナミ</t>
    </rPh>
    <rPh sb="4" eb="5">
      <t>ショウ</t>
    </rPh>
    <phoneticPr fontId="2"/>
  </si>
  <si>
    <t>宝木キッカーズ</t>
    <rPh sb="0" eb="2">
      <t>タカラギ</t>
    </rPh>
    <phoneticPr fontId="2"/>
  </si>
  <si>
    <t>SUGAO・SC U-10</t>
    <phoneticPr fontId="2"/>
  </si>
  <si>
    <t>ウエストフットコム　U10</t>
    <phoneticPr fontId="2"/>
  </si>
  <si>
    <t>緑が丘YFC</t>
    <rPh sb="0" eb="1">
      <t>ミドリ</t>
    </rPh>
    <rPh sb="2" eb="3">
      <t>オカ</t>
    </rPh>
    <phoneticPr fontId="2"/>
  </si>
  <si>
    <t>ISOSC</t>
    <phoneticPr fontId="2"/>
  </si>
  <si>
    <t>FC Riso A</t>
    <phoneticPr fontId="2"/>
  </si>
  <si>
    <t>北コート</t>
    <rPh sb="0" eb="1">
      <t>キタ</t>
    </rPh>
    <phoneticPr fontId="2"/>
  </si>
  <si>
    <t>５・６・６・５</t>
    <phoneticPr fontId="2"/>
  </si>
  <si>
    <t>１・２・２・１</t>
    <phoneticPr fontId="2"/>
  </si>
  <si>
    <t>南コート</t>
    <rPh sb="0" eb="1">
      <t>ミナミ</t>
    </rPh>
    <phoneticPr fontId="2"/>
  </si>
  <si>
    <t>７・８・８・７</t>
    <phoneticPr fontId="2"/>
  </si>
  <si>
    <t>３・４・４・３</t>
    <phoneticPr fontId="2"/>
  </si>
  <si>
    <t>グリーンパーク白沢</t>
    <rPh sb="7" eb="9">
      <t>シラサワ</t>
    </rPh>
    <phoneticPr fontId="2"/>
  </si>
  <si>
    <t>10:10～</t>
    <phoneticPr fontId="2"/>
  </si>
  <si>
    <t>10:50～</t>
    <phoneticPr fontId="2"/>
  </si>
  <si>
    <t xml:space="preserve"> １０：１０</t>
    <phoneticPr fontId="2"/>
  </si>
  <si>
    <t xml:space="preserve"> １０：５０</t>
    <phoneticPr fontId="2"/>
  </si>
  <si>
    <t>③勝</t>
    <rPh sb="1" eb="2">
      <t>カチ</t>
    </rPh>
    <phoneticPr fontId="2"/>
  </si>
  <si>
    <t>A1位</t>
    <rPh sb="2" eb="3">
      <t>イ</t>
    </rPh>
    <phoneticPr fontId="2"/>
  </si>
  <si>
    <t>C1位</t>
    <rPh sb="2" eb="3">
      <t>イ</t>
    </rPh>
    <phoneticPr fontId="2"/>
  </si>
  <si>
    <t>E1位</t>
    <rPh sb="2" eb="3">
      <t>イ</t>
    </rPh>
    <phoneticPr fontId="2"/>
  </si>
  <si>
    <t>G１位</t>
    <rPh sb="2" eb="3">
      <t>イ</t>
    </rPh>
    <phoneticPr fontId="2"/>
  </si>
  <si>
    <t>❶</t>
    <phoneticPr fontId="2"/>
  </si>
  <si>
    <t>❷</t>
    <phoneticPr fontId="2"/>
  </si>
  <si>
    <t>❸</t>
    <phoneticPr fontId="2"/>
  </si>
  <si>
    <t>[　北コート　]</t>
    <rPh sb="2" eb="3">
      <t>キタ</t>
    </rPh>
    <phoneticPr fontId="2"/>
  </si>
  <si>
    <t>[　南コート　]</t>
    <rPh sb="2" eb="3">
      <t>ミナミ</t>
    </rPh>
    <phoneticPr fontId="2"/>
  </si>
  <si>
    <t>①負･②負</t>
    <rPh sb="1" eb="2">
      <t>マケ</t>
    </rPh>
    <rPh sb="4" eb="5">
      <t>マケ</t>
    </rPh>
    <phoneticPr fontId="2"/>
  </si>
  <si>
    <t>③負・❸負</t>
    <rPh sb="1" eb="2">
      <t>マケ</t>
    </rPh>
    <rPh sb="4" eb="5">
      <t>マケ</t>
    </rPh>
    <phoneticPr fontId="2"/>
  </si>
  <si>
    <t>❶負・❷負</t>
    <rPh sb="1" eb="2">
      <t>マケ</t>
    </rPh>
    <rPh sb="4" eb="5">
      <t>マケ</t>
    </rPh>
    <phoneticPr fontId="2"/>
  </si>
  <si>
    <t>会場</t>
  </si>
  <si>
    <t>会場担当</t>
  </si>
  <si>
    <t>開催日</t>
  </si>
  <si>
    <t>試合開始</t>
  </si>
  <si>
    <t>代表者サイン</t>
    <rPh sb="0" eb="3">
      <t>ダイヒョウシャ</t>
    </rPh>
    <phoneticPr fontId="2"/>
  </si>
  <si>
    <t>チーム名</t>
  </si>
  <si>
    <t>得　　点</t>
    <phoneticPr fontId="2"/>
  </si>
  <si>
    <t>主審／副審／副審/4審</t>
    <rPh sb="10" eb="11">
      <t>シン</t>
    </rPh>
    <phoneticPr fontId="14"/>
  </si>
  <si>
    <t>－</t>
  </si>
  <si>
    <t>Aブロック</t>
    <phoneticPr fontId="2"/>
  </si>
  <si>
    <t>勝点</t>
    <rPh sb="0" eb="2">
      <t>カチテン</t>
    </rPh>
    <phoneticPr fontId="2"/>
  </si>
  <si>
    <t>得失点</t>
    <rPh sb="0" eb="1">
      <t>エ</t>
    </rPh>
    <rPh sb="1" eb="3">
      <t>シッテン</t>
    </rPh>
    <phoneticPr fontId="2"/>
  </si>
  <si>
    <t>得点</t>
    <rPh sb="0" eb="2">
      <t>トクテン</t>
    </rPh>
    <phoneticPr fontId="2"/>
  </si>
  <si>
    <t>順位</t>
    <rPh sb="0" eb="2">
      <t>ジュンイ</t>
    </rPh>
    <phoneticPr fontId="2"/>
  </si>
  <si>
    <t>-</t>
    <phoneticPr fontId="2"/>
  </si>
  <si>
    <t>Cブロック</t>
    <phoneticPr fontId="2"/>
  </si>
  <si>
    <t>Bブロック</t>
    <phoneticPr fontId="2"/>
  </si>
  <si>
    <t>Fブロック</t>
    <phoneticPr fontId="2"/>
  </si>
  <si>
    <t>第47回宇都宮市長杯少年サッカー大会　U-10クラス　対戦表</t>
    <rPh sb="0" eb="1">
      <t>ダイ</t>
    </rPh>
    <rPh sb="3" eb="4">
      <t>カイ</t>
    </rPh>
    <rPh sb="4" eb="10">
      <t>ウツノミヤシチョウハイ</t>
    </rPh>
    <rPh sb="10" eb="12">
      <t>ショウネン</t>
    </rPh>
    <rPh sb="16" eb="18">
      <t>タイカイ</t>
    </rPh>
    <rPh sb="27" eb="30">
      <t>タイセンヒョウ</t>
    </rPh>
    <phoneticPr fontId="14"/>
  </si>
  <si>
    <t>A・Bブロック</t>
    <phoneticPr fontId="2"/>
  </si>
  <si>
    <t>C・Dブロック</t>
    <phoneticPr fontId="2"/>
  </si>
  <si>
    <t>Dブロック</t>
    <phoneticPr fontId="2"/>
  </si>
  <si>
    <t>E・Dブロック</t>
    <phoneticPr fontId="2"/>
  </si>
  <si>
    <t>Eブロック</t>
    <phoneticPr fontId="2"/>
  </si>
  <si>
    <t>G・Hブロック</t>
    <phoneticPr fontId="2"/>
  </si>
  <si>
    <t>Gブロック</t>
    <phoneticPr fontId="2"/>
  </si>
  <si>
    <t>Hブロック</t>
    <phoneticPr fontId="2"/>
  </si>
  <si>
    <t>4 ・ 5 ・ 6 ・ 4</t>
  </si>
  <si>
    <t>1 ・ 2 ・ 3 ・ 1</t>
  </si>
  <si>
    <t>5 ・ 6 ・ 4 ・ 5</t>
  </si>
  <si>
    <t>2 ・ 3 ・ 1 ・ 2</t>
  </si>
  <si>
    <t>6 ・ 4 ・ 5 ・ 6</t>
  </si>
  <si>
    <t>3 ・ 1 ・ 2 ・ 3</t>
  </si>
  <si>
    <t>4・5・6・4</t>
    <phoneticPr fontId="2"/>
  </si>
  <si>
    <t>1・2・3・1</t>
    <phoneticPr fontId="2"/>
  </si>
  <si>
    <t>2・5・4・2</t>
    <phoneticPr fontId="2"/>
  </si>
  <si>
    <t>7・4・5・7</t>
    <phoneticPr fontId="2"/>
  </si>
  <si>
    <t>1・5・7・1</t>
    <phoneticPr fontId="2"/>
  </si>
  <si>
    <t>3・1・6・3</t>
    <phoneticPr fontId="2"/>
  </si>
  <si>
    <t>6・7・5・6</t>
    <phoneticPr fontId="2"/>
  </si>
  <si>
    <t>2・6・5・2</t>
    <phoneticPr fontId="2"/>
  </si>
  <si>
    <t>3・4・7・3</t>
    <phoneticPr fontId="2"/>
  </si>
  <si>
    <t>×</t>
    <phoneticPr fontId="2"/>
  </si>
  <si>
    <t>〇</t>
    <phoneticPr fontId="2"/>
  </si>
  <si>
    <t>△</t>
    <phoneticPr fontId="2"/>
  </si>
  <si>
    <t>豊　郷　北　小</t>
    <rPh sb="0" eb="1">
      <t>トヨ</t>
    </rPh>
    <rPh sb="2" eb="3">
      <t>ゴウ</t>
    </rPh>
    <rPh sb="4" eb="5">
      <t>キタ</t>
    </rPh>
    <rPh sb="6" eb="7">
      <t>ショウ</t>
    </rPh>
    <phoneticPr fontId="2"/>
  </si>
  <si>
    <t>④</t>
    <phoneticPr fontId="2"/>
  </si>
  <si>
    <t>田　原　小</t>
    <rPh sb="0" eb="1">
      <t>タ</t>
    </rPh>
    <rPh sb="2" eb="3">
      <t>ハラ</t>
    </rPh>
    <rPh sb="4" eb="5">
      <t>ショウ</t>
    </rPh>
    <phoneticPr fontId="2"/>
  </si>
  <si>
    <t>⑥</t>
    <phoneticPr fontId="2"/>
  </si>
  <si>
    <t>上　河　内　西　小</t>
    <rPh sb="0" eb="1">
      <t>ウエ</t>
    </rPh>
    <rPh sb="2" eb="3">
      <t>カワ</t>
    </rPh>
    <rPh sb="4" eb="5">
      <t>ウチ</t>
    </rPh>
    <rPh sb="6" eb="7">
      <t>ニシ</t>
    </rPh>
    <rPh sb="8" eb="9">
      <t>ショウ</t>
    </rPh>
    <phoneticPr fontId="2"/>
  </si>
  <si>
    <t>陽　南　小</t>
    <rPh sb="0" eb="1">
      <t>ヨウ</t>
    </rPh>
    <rPh sb="2" eb="3">
      <t>ミナミ</t>
    </rPh>
    <rPh sb="4" eb="5">
      <t>ショウ</t>
    </rPh>
    <phoneticPr fontId="2"/>
  </si>
  <si>
    <t>⑦</t>
    <phoneticPr fontId="2"/>
  </si>
  <si>
    <t>　８：３０</t>
    <phoneticPr fontId="2"/>
  </si>
  <si>
    <t>A・Eブロック</t>
    <phoneticPr fontId="2"/>
  </si>
  <si>
    <t>【試合時間：10分-5分-10分】※監督会議　８：２０～</t>
    <rPh sb="18" eb="22">
      <t>カントクカイギ</t>
    </rPh>
    <phoneticPr fontId="14"/>
  </si>
  <si>
    <t>【試合時間：10分-5分-10分】※監督会議　８：００～</t>
    <rPh sb="18" eb="22">
      <t>カントクカイギ</t>
    </rPh>
    <phoneticPr fontId="14"/>
  </si>
  <si>
    <t>B・Fブロック</t>
    <phoneticPr fontId="2"/>
  </si>
  <si>
    <t>1日目は④が会場担当、2日目は〇数字が会場担当になります。</t>
    <rPh sb="1" eb="3">
      <t>ニチメ</t>
    </rPh>
    <rPh sb="12" eb="14">
      <t>カメ</t>
    </rPh>
    <rPh sb="16" eb="18">
      <t>スウジ</t>
    </rPh>
    <rPh sb="19" eb="23">
      <t>カイジョウタントウ</t>
    </rPh>
    <phoneticPr fontId="2"/>
  </si>
  <si>
    <t>△</t>
    <phoneticPr fontId="2"/>
  </si>
  <si>
    <t>〇</t>
    <phoneticPr fontId="2"/>
  </si>
  <si>
    <t>×</t>
    <phoneticPr fontId="2"/>
  </si>
  <si>
    <t>PK</t>
    <phoneticPr fontId="2"/>
  </si>
  <si>
    <t>C2</t>
    <phoneticPr fontId="2"/>
  </si>
  <si>
    <t>C3</t>
    <phoneticPr fontId="2"/>
  </si>
  <si>
    <t>A1位</t>
    <rPh sb="2" eb="3">
      <t>イ</t>
    </rPh>
    <phoneticPr fontId="2"/>
  </si>
  <si>
    <t>E1位</t>
    <rPh sb="2" eb="3">
      <t>イ</t>
    </rPh>
    <phoneticPr fontId="2"/>
  </si>
  <si>
    <t>C1位</t>
    <rPh sb="2" eb="3">
      <t>イ</t>
    </rPh>
    <phoneticPr fontId="2"/>
  </si>
  <si>
    <t>D1位</t>
    <rPh sb="2" eb="3">
      <t>イ</t>
    </rPh>
    <phoneticPr fontId="2"/>
  </si>
  <si>
    <t>×</t>
    <phoneticPr fontId="2"/>
  </si>
  <si>
    <t>〇</t>
    <phoneticPr fontId="2"/>
  </si>
  <si>
    <t>△</t>
    <phoneticPr fontId="2"/>
  </si>
  <si>
    <t>H1位</t>
    <rPh sb="2" eb="3">
      <t>イ</t>
    </rPh>
    <phoneticPr fontId="2"/>
  </si>
  <si>
    <t>G1位</t>
    <rPh sb="2" eb="3">
      <t>イ</t>
    </rPh>
    <phoneticPr fontId="2"/>
  </si>
  <si>
    <t>B1位</t>
    <rPh sb="2" eb="3">
      <t>イ</t>
    </rPh>
    <phoneticPr fontId="2"/>
  </si>
  <si>
    <t>F1位</t>
    <rPh sb="2" eb="3">
      <t>イ</t>
    </rPh>
    <phoneticPr fontId="2"/>
  </si>
  <si>
    <t>①勝</t>
    <rPh sb="1" eb="2">
      <t>カチ</t>
    </rPh>
    <phoneticPr fontId="2"/>
  </si>
  <si>
    <t>②勝</t>
    <rPh sb="1" eb="2">
      <t>カチ</t>
    </rPh>
    <phoneticPr fontId="2"/>
  </si>
  <si>
    <t>❶勝</t>
    <rPh sb="1" eb="2">
      <t>カチ</t>
    </rPh>
    <phoneticPr fontId="2"/>
  </si>
  <si>
    <t>❷勝</t>
    <rPh sb="1" eb="2">
      <t>カチ</t>
    </rPh>
    <phoneticPr fontId="2"/>
  </si>
  <si>
    <t>❸勝</t>
    <rPh sb="1" eb="2">
      <t>カチ</t>
    </rPh>
    <phoneticPr fontId="2"/>
  </si>
  <si>
    <t>北コートは“４”、南コートは“８”が会場担当になります。</t>
    <rPh sb="0" eb="1">
      <t>キタ</t>
    </rPh>
    <rPh sb="9" eb="10">
      <t>ミナミ</t>
    </rPh>
    <phoneticPr fontId="2"/>
  </si>
  <si>
    <t>【　北コート　】</t>
    <rPh sb="2" eb="3">
      <t>キタ</t>
    </rPh>
    <phoneticPr fontId="2"/>
  </si>
  <si>
    <t>【　南コート　】</t>
    <rPh sb="2" eb="3">
      <t>ミナミ</t>
    </rPh>
    <phoneticPr fontId="2"/>
  </si>
  <si>
    <t>７月１８日(土)　決勝トーナメント</t>
    <rPh sb="6" eb="7">
      <t>ド</t>
    </rPh>
    <rPh sb="9" eb="11">
      <t>ケッショウ</t>
    </rPh>
    <phoneticPr fontId="2"/>
  </si>
  <si>
    <t>北コートは“３”、南コートは“７”が会場担当になります。</t>
    <rPh sb="0" eb="1">
      <t>キタ</t>
    </rPh>
    <rPh sb="9" eb="10">
      <t>ミナミ</t>
    </rPh>
    <phoneticPr fontId="2"/>
  </si>
  <si>
    <t>※10:50～</t>
    <phoneticPr fontId="2"/>
  </si>
  <si>
    <t xml:space="preserve"> ※１０：５０</t>
    <phoneticPr fontId="2"/>
  </si>
  <si>
    <t>※当該チームの監督同士で確認。</t>
    <rPh sb="1" eb="3">
      <t>トウガイ</t>
    </rPh>
    <rPh sb="7" eb="9">
      <t>カントク</t>
    </rPh>
    <rPh sb="9" eb="11">
      <t>ドウシ</t>
    </rPh>
    <rPh sb="12" eb="14">
      <t>カクニン</t>
    </rPh>
    <phoneticPr fontId="2"/>
  </si>
  <si>
    <t>※準決勝終了後、④決勝戦の開始時刻は当該チームの監督同士で確認する。</t>
    <rPh sb="1" eb="7">
      <t>ジュンケッショウシュウリョウゴ</t>
    </rPh>
    <rPh sb="18" eb="20">
      <t>トウガイ</t>
    </rPh>
    <rPh sb="24" eb="26">
      <t>カントク</t>
    </rPh>
    <rPh sb="26" eb="28">
      <t>ドウシ</t>
    </rPh>
    <rPh sb="29" eb="31">
      <t>カクニン</t>
    </rPh>
    <phoneticPr fontId="2"/>
  </si>
  <si>
    <t>宝木キッカーズ</t>
  </si>
  <si>
    <t>unionsc U10</t>
  </si>
  <si>
    <t>S4スペランツァ</t>
  </si>
  <si>
    <t>ともぞうSC　U10</t>
  </si>
  <si>
    <t>審判委員会</t>
    <rPh sb="0" eb="5">
      <t>シンパンイインカイ</t>
    </rPh>
    <phoneticPr fontId="2"/>
  </si>
  <si>
    <t>ともぞうSC　U10</t>
    <phoneticPr fontId="2"/>
  </si>
  <si>
    <t>宝木キッカーズ</t>
    <phoneticPr fontId="2"/>
  </si>
  <si>
    <t>unionsc U10</t>
    <phoneticPr fontId="2"/>
  </si>
  <si>
    <t>S4スペランツァ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</si>
</sst>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"/>
    <numFmt numFmtId="177" formatCode="yyyy&quot;年&quot;m&quot;月&quot;d&quot;日&quot;;@"/>
    <numFmt numFmtId="178" formatCode="\(aaa\)"/>
    <numFmt numFmtId="179" formatCode="[$-411]ggge&quot;年&quot;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i/>
      <u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DashDot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/>
      <top style="mediumDashDot">
        <color auto="1"/>
      </top>
      <bottom/>
      <diagonal/>
    </border>
    <border>
      <left style="thin">
        <color indexed="64"/>
      </left>
      <right/>
      <top/>
      <bottom style="mediumDashDot">
        <color auto="1"/>
      </bottom>
      <diagonal/>
    </border>
    <border>
      <left style="thin">
        <color indexed="64"/>
      </left>
      <right/>
      <top style="mediumDashDot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DashDot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dashDot">
        <color auto="1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auto="1"/>
      </left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/>
      <bottom style="mediumDashDot">
        <color auto="1"/>
      </bottom>
      <diagonal/>
    </border>
    <border>
      <left/>
      <right style="thick">
        <color rgb="FFFF0000"/>
      </right>
      <top style="mediumDashDot">
        <color auto="1"/>
      </top>
      <bottom/>
      <diagonal/>
    </border>
    <border>
      <left/>
      <right style="thick">
        <color rgb="FFFF0000"/>
      </right>
      <top/>
      <bottom/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44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9" fillId="2" borderId="0" xfId="0" applyFont="1" applyFill="1">
      <alignment vertical="center"/>
    </xf>
    <xf numFmtId="0" fontId="9" fillId="2" borderId="3" xfId="0" applyFont="1" applyFill="1" applyBorder="1" applyAlignment="1">
      <alignment vertical="center" shrinkToFit="1"/>
    </xf>
    <xf numFmtId="0" fontId="9" fillId="2" borderId="3" xfId="0" applyFont="1" applyFill="1" applyBorder="1" applyAlignment="1">
      <alignment horizontal="center" vertical="center" shrinkToFit="1"/>
    </xf>
    <xf numFmtId="20" fontId="9" fillId="2" borderId="0" xfId="0" applyNumberFormat="1" applyFont="1" applyFill="1" applyAlignment="1">
      <alignment horizontal="left" vertical="center" shrinkToFit="1"/>
    </xf>
    <xf numFmtId="0" fontId="9" fillId="2" borderId="0" xfId="0" applyFont="1" applyFill="1" applyAlignment="1">
      <alignment horizontal="left" vertical="center" shrinkToFit="1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 shrinkToFit="1"/>
    </xf>
    <xf numFmtId="0" fontId="9" fillId="2" borderId="13" xfId="0" applyFont="1" applyFill="1" applyBorder="1">
      <alignment vertical="center"/>
    </xf>
    <xf numFmtId="0" fontId="9" fillId="2" borderId="6" xfId="0" applyFont="1" applyFill="1" applyBorder="1">
      <alignment vertical="center"/>
    </xf>
    <xf numFmtId="0" fontId="1" fillId="2" borderId="0" xfId="0" applyFont="1" applyFill="1" applyAlignment="1">
      <alignment horizontal="center" vertical="center"/>
    </xf>
    <xf numFmtId="0" fontId="10" fillId="2" borderId="0" xfId="0" applyFont="1" applyFill="1">
      <alignment vertical="center"/>
    </xf>
    <xf numFmtId="0" fontId="6" fillId="2" borderId="0" xfId="0" applyFont="1" applyFill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right" vertical="center" shrinkToFit="1"/>
    </xf>
    <xf numFmtId="0" fontId="9" fillId="2" borderId="2" xfId="0" applyFont="1" applyFill="1" applyBorder="1" applyAlignment="1">
      <alignment horizontal="right" vertical="center" shrinkToFit="1"/>
    </xf>
    <xf numFmtId="0" fontId="9" fillId="2" borderId="9" xfId="0" applyFont="1" applyFill="1" applyBorder="1" applyAlignment="1">
      <alignment vertical="center" shrinkToFit="1"/>
    </xf>
    <xf numFmtId="0" fontId="9" fillId="2" borderId="0" xfId="0" applyFont="1" applyFill="1" applyAlignment="1">
      <alignment horizontal="distributed" vertical="center" shrinkToFit="1"/>
    </xf>
    <xf numFmtId="0" fontId="9" fillId="2" borderId="1" xfId="0" applyFont="1" applyFill="1" applyBorder="1" applyAlignment="1">
      <alignment horizontal="right" vertical="center" shrinkToFit="1"/>
    </xf>
    <xf numFmtId="0" fontId="1" fillId="2" borderId="2" xfId="0" applyFont="1" applyFill="1" applyBorder="1">
      <alignment vertical="center"/>
    </xf>
    <xf numFmtId="0" fontId="1" fillId="2" borderId="13" xfId="0" applyFont="1" applyFill="1" applyBorder="1">
      <alignment vertical="center"/>
    </xf>
    <xf numFmtId="0" fontId="9" fillId="2" borderId="48" xfId="0" applyFont="1" applyFill="1" applyBorder="1" applyAlignment="1">
      <alignment horizontal="left" vertical="center" shrinkToFit="1"/>
    </xf>
    <xf numFmtId="0" fontId="9" fillId="2" borderId="48" xfId="0" applyFont="1" applyFill="1" applyBorder="1" applyAlignment="1">
      <alignment vertical="center" shrinkToFit="1"/>
    </xf>
    <xf numFmtId="0" fontId="9" fillId="2" borderId="48" xfId="0" applyFont="1" applyFill="1" applyBorder="1" applyAlignment="1">
      <alignment horizontal="center" vertical="center" shrinkToFit="1"/>
    </xf>
    <xf numFmtId="0" fontId="9" fillId="2" borderId="49" xfId="0" applyFont="1" applyFill="1" applyBorder="1" applyAlignment="1">
      <alignment horizontal="left" vertical="center" shrinkToFit="1"/>
    </xf>
    <xf numFmtId="0" fontId="9" fillId="2" borderId="49" xfId="0" applyFont="1" applyFill="1" applyBorder="1" applyAlignment="1">
      <alignment vertical="center" shrinkToFit="1"/>
    </xf>
    <xf numFmtId="0" fontId="9" fillId="2" borderId="50" xfId="0" applyFont="1" applyFill="1" applyBorder="1" applyAlignment="1">
      <alignment horizontal="left" vertical="center" shrinkToFit="1"/>
    </xf>
    <xf numFmtId="0" fontId="9" fillId="2" borderId="51" xfId="0" applyFont="1" applyFill="1" applyBorder="1" applyAlignment="1">
      <alignment horizontal="left" vertical="center" shrinkToFit="1"/>
    </xf>
    <xf numFmtId="0" fontId="9" fillId="2" borderId="49" xfId="0" applyFont="1" applyFill="1" applyBorder="1" applyAlignment="1">
      <alignment horizontal="distributed" vertical="center" shrinkToFit="1"/>
    </xf>
    <xf numFmtId="0" fontId="9" fillId="2" borderId="58" xfId="0" applyFont="1" applyFill="1" applyBorder="1" applyAlignment="1">
      <alignment vertical="center" shrinkToFit="1"/>
    </xf>
    <xf numFmtId="0" fontId="9" fillId="2" borderId="58" xfId="0" applyFont="1" applyFill="1" applyBorder="1" applyAlignment="1">
      <alignment horizontal="left" vertical="center" shrinkToFit="1"/>
    </xf>
    <xf numFmtId="0" fontId="1" fillId="2" borderId="1" xfId="0" applyFont="1" applyFill="1" applyBorder="1">
      <alignment vertical="center"/>
    </xf>
    <xf numFmtId="0" fontId="1" fillId="2" borderId="48" xfId="0" applyFont="1" applyFill="1" applyBorder="1">
      <alignment vertical="center"/>
    </xf>
    <xf numFmtId="0" fontId="1" fillId="2" borderId="49" xfId="0" applyFont="1" applyFill="1" applyBorder="1">
      <alignment vertical="center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179" fontId="17" fillId="0" borderId="0" xfId="1" applyNumberFormat="1" applyFont="1">
      <alignment vertical="center"/>
    </xf>
    <xf numFmtId="0" fontId="15" fillId="0" borderId="0" xfId="1" applyFont="1" applyAlignment="1">
      <alignment horizontal="center" vertical="center"/>
    </xf>
    <xf numFmtId="176" fontId="15" fillId="0" borderId="0" xfId="1" applyNumberFormat="1" applyFont="1">
      <alignment vertical="center"/>
    </xf>
    <xf numFmtId="0" fontId="15" fillId="0" borderId="0" xfId="1" applyFont="1" applyFill="1">
      <alignment vertical="center"/>
    </xf>
    <xf numFmtId="0" fontId="19" fillId="0" borderId="0" xfId="1" applyFont="1">
      <alignment vertical="center"/>
    </xf>
    <xf numFmtId="0" fontId="19" fillId="0" borderId="0" xfId="1" applyFont="1" applyAlignment="1">
      <alignment horizontal="center" vertical="center"/>
    </xf>
    <xf numFmtId="0" fontId="15" fillId="0" borderId="66" xfId="1" applyFont="1" applyBorder="1" applyAlignment="1">
      <alignment horizontal="center" vertical="center" shrinkToFit="1"/>
    </xf>
    <xf numFmtId="0" fontId="15" fillId="0" borderId="66" xfId="1" quotePrefix="1" applyFont="1" applyBorder="1" applyAlignment="1">
      <alignment horizontal="center" vertical="center" shrinkToFit="1"/>
    </xf>
    <xf numFmtId="0" fontId="15" fillId="0" borderId="69" xfId="1" applyFont="1" applyBorder="1" applyAlignment="1">
      <alignment horizontal="center" vertical="center" shrinkToFit="1"/>
    </xf>
    <xf numFmtId="0" fontId="15" fillId="0" borderId="69" xfId="1" quotePrefix="1" applyFont="1" applyBorder="1" applyAlignment="1">
      <alignment horizontal="center" vertical="center" shrinkToFit="1"/>
    </xf>
    <xf numFmtId="0" fontId="15" fillId="0" borderId="73" xfId="1" applyFont="1" applyBorder="1" applyAlignment="1">
      <alignment horizontal="center" vertical="center" shrinkToFit="1"/>
    </xf>
    <xf numFmtId="0" fontId="15" fillId="0" borderId="73" xfId="1" quotePrefix="1" applyFont="1" applyBorder="1" applyAlignment="1">
      <alignment horizontal="center" vertical="center" shrinkToFit="1"/>
    </xf>
    <xf numFmtId="0" fontId="15" fillId="0" borderId="75" xfId="1" applyFont="1" applyBorder="1" applyAlignment="1">
      <alignment horizontal="center" vertical="center" shrinkToFit="1"/>
    </xf>
    <xf numFmtId="0" fontId="15" fillId="0" borderId="75" xfId="1" quotePrefix="1" applyFont="1" applyBorder="1" applyAlignment="1">
      <alignment horizontal="center" vertical="center" shrinkToFit="1"/>
    </xf>
    <xf numFmtId="176" fontId="15" fillId="0" borderId="0" xfId="1" applyNumberFormat="1" applyFont="1" applyAlignment="1">
      <alignment horizontal="left" vertical="center" indent="1" shrinkToFit="1"/>
    </xf>
    <xf numFmtId="0" fontId="15" fillId="0" borderId="108" xfId="1" applyFont="1" applyBorder="1" applyAlignment="1">
      <alignment horizontal="center" vertical="center" shrinkToFit="1"/>
    </xf>
    <xf numFmtId="0" fontId="15" fillId="0" borderId="108" xfId="1" quotePrefix="1" applyFont="1" applyBorder="1" applyAlignment="1">
      <alignment horizontal="center" vertical="center" shrinkToFit="1"/>
    </xf>
    <xf numFmtId="0" fontId="15" fillId="0" borderId="17" xfId="1" applyNumberFormat="1" applyFont="1" applyBorder="1">
      <alignment vertical="center"/>
    </xf>
    <xf numFmtId="0" fontId="15" fillId="3" borderId="81" xfId="1" applyNumberFormat="1" applyFont="1" applyFill="1" applyBorder="1">
      <alignment vertical="center"/>
    </xf>
    <xf numFmtId="0" fontId="15" fillId="3" borderId="2" xfId="1" applyNumberFormat="1" applyFont="1" applyFill="1" applyBorder="1">
      <alignment vertical="center"/>
    </xf>
    <xf numFmtId="0" fontId="15" fillId="3" borderId="2" xfId="1" applyNumberFormat="1" applyFont="1" applyFill="1" applyBorder="1" applyAlignment="1">
      <alignment horizontal="center" vertical="center"/>
    </xf>
    <xf numFmtId="0" fontId="15" fillId="3" borderId="7" xfId="1" applyNumberFormat="1" applyFont="1" applyFill="1" applyBorder="1">
      <alignment vertical="center"/>
    </xf>
    <xf numFmtId="0" fontId="15" fillId="0" borderId="2" xfId="1" applyNumberFormat="1" applyFont="1" applyBorder="1" applyAlignment="1">
      <alignment horizontal="center" vertical="center"/>
    </xf>
    <xf numFmtId="0" fontId="15" fillId="0" borderId="7" xfId="1" applyNumberFormat="1" applyFont="1" applyBorder="1">
      <alignment vertical="center"/>
    </xf>
    <xf numFmtId="0" fontId="15" fillId="0" borderId="95" xfId="1" applyNumberFormat="1" applyFont="1" applyBorder="1">
      <alignment vertical="center"/>
    </xf>
    <xf numFmtId="0" fontId="15" fillId="0" borderId="85" xfId="1" applyNumberFormat="1" applyFont="1" applyBorder="1">
      <alignment vertical="center"/>
    </xf>
    <xf numFmtId="0" fontId="15" fillId="0" borderId="11" xfId="1" applyNumberFormat="1" applyFont="1" applyBorder="1" applyAlignment="1">
      <alignment horizontal="center" vertical="center"/>
    </xf>
    <xf numFmtId="0" fontId="15" fillId="0" borderId="12" xfId="1" applyNumberFormat="1" applyFont="1" applyBorder="1">
      <alignment vertical="center"/>
    </xf>
    <xf numFmtId="0" fontId="15" fillId="3" borderId="10" xfId="1" applyNumberFormat="1" applyFont="1" applyFill="1" applyBorder="1">
      <alignment vertical="center"/>
    </xf>
    <xf numFmtId="0" fontId="15" fillId="3" borderId="11" xfId="1" applyNumberFormat="1" applyFont="1" applyFill="1" applyBorder="1">
      <alignment vertical="center"/>
    </xf>
    <xf numFmtId="0" fontId="15" fillId="3" borderId="12" xfId="1" applyNumberFormat="1" applyFont="1" applyFill="1" applyBorder="1">
      <alignment vertical="center"/>
    </xf>
    <xf numFmtId="0" fontId="15" fillId="0" borderId="96" xfId="1" applyNumberFormat="1" applyFont="1" applyBorder="1">
      <alignment vertical="center"/>
    </xf>
    <xf numFmtId="0" fontId="15" fillId="0" borderId="90" xfId="1" applyNumberFormat="1" applyFont="1" applyBorder="1">
      <alignment vertical="center"/>
    </xf>
    <xf numFmtId="0" fontId="15" fillId="0" borderId="91" xfId="1" applyNumberFormat="1" applyFont="1" applyBorder="1" applyAlignment="1">
      <alignment horizontal="center" vertical="center"/>
    </xf>
    <xf numFmtId="0" fontId="15" fillId="0" borderId="87" xfId="1" applyNumberFormat="1" applyFont="1" applyBorder="1">
      <alignment vertical="center"/>
    </xf>
    <xf numFmtId="0" fontId="15" fillId="3" borderId="88" xfId="1" applyNumberFormat="1" applyFont="1" applyFill="1" applyBorder="1">
      <alignment vertical="center"/>
    </xf>
    <xf numFmtId="0" fontId="15" fillId="3" borderId="91" xfId="1" applyNumberFormat="1" applyFont="1" applyFill="1" applyBorder="1">
      <alignment vertical="center"/>
    </xf>
    <xf numFmtId="0" fontId="15" fillId="3" borderId="101" xfId="1" applyNumberFormat="1" applyFont="1" applyFill="1" applyBorder="1">
      <alignment vertical="center"/>
    </xf>
    <xf numFmtId="0" fontId="15" fillId="0" borderId="0" xfId="1" applyNumberFormat="1" applyFont="1">
      <alignment vertical="center"/>
    </xf>
    <xf numFmtId="0" fontId="15" fillId="3" borderId="81" xfId="1" applyNumberFormat="1" applyFont="1" applyFill="1" applyBorder="1" applyAlignment="1">
      <alignment horizontal="center" vertical="center"/>
    </xf>
    <xf numFmtId="0" fontId="15" fillId="3" borderId="7" xfId="1" applyNumberFormat="1" applyFont="1" applyFill="1" applyBorder="1" applyAlignment="1">
      <alignment horizontal="center" vertical="center"/>
    </xf>
    <xf numFmtId="0" fontId="15" fillId="0" borderId="17" xfId="1" applyNumberFormat="1" applyFont="1" applyBorder="1" applyAlignment="1">
      <alignment horizontal="center" vertical="center"/>
    </xf>
    <xf numFmtId="0" fontId="15" fillId="0" borderId="7" xfId="1" applyNumberFormat="1" applyFont="1" applyBorder="1" applyAlignment="1">
      <alignment horizontal="center" vertical="center"/>
    </xf>
    <xf numFmtId="0" fontId="15" fillId="0" borderId="95" xfId="1" applyNumberFormat="1" applyFont="1" applyBorder="1" applyAlignment="1">
      <alignment horizontal="center" vertical="center"/>
    </xf>
    <xf numFmtId="0" fontId="15" fillId="0" borderId="85" xfId="1" applyNumberFormat="1" applyFont="1" applyBorder="1" applyAlignment="1">
      <alignment horizontal="center" vertical="center"/>
    </xf>
    <xf numFmtId="0" fontId="15" fillId="0" borderId="12" xfId="1" applyNumberFormat="1" applyFont="1" applyBorder="1" applyAlignment="1">
      <alignment horizontal="center" vertical="center"/>
    </xf>
    <xf numFmtId="0" fontId="15" fillId="3" borderId="10" xfId="1" applyNumberFormat="1" applyFont="1" applyFill="1" applyBorder="1" applyAlignment="1">
      <alignment horizontal="center" vertical="center"/>
    </xf>
    <xf numFmtId="0" fontId="15" fillId="3" borderId="11" xfId="1" applyNumberFormat="1" applyFont="1" applyFill="1" applyBorder="1" applyAlignment="1">
      <alignment horizontal="center" vertical="center"/>
    </xf>
    <xf numFmtId="0" fontId="15" fillId="3" borderId="12" xfId="1" applyNumberFormat="1" applyFont="1" applyFill="1" applyBorder="1" applyAlignment="1">
      <alignment horizontal="center" vertical="center"/>
    </xf>
    <xf numFmtId="0" fontId="15" fillId="0" borderId="96" xfId="1" applyNumberFormat="1" applyFont="1" applyBorder="1" applyAlignment="1">
      <alignment horizontal="center" vertical="center"/>
    </xf>
    <xf numFmtId="0" fontId="15" fillId="0" borderId="90" xfId="1" applyNumberFormat="1" applyFont="1" applyBorder="1" applyAlignment="1">
      <alignment horizontal="center" vertical="center"/>
    </xf>
    <xf numFmtId="0" fontId="15" fillId="0" borderId="87" xfId="1" applyNumberFormat="1" applyFont="1" applyBorder="1" applyAlignment="1">
      <alignment horizontal="center" vertical="center"/>
    </xf>
    <xf numFmtId="0" fontId="15" fillId="3" borderId="88" xfId="1" applyNumberFormat="1" applyFont="1" applyFill="1" applyBorder="1" applyAlignment="1">
      <alignment horizontal="center" vertical="center"/>
    </xf>
    <xf numFmtId="0" fontId="15" fillId="3" borderId="91" xfId="1" applyNumberFormat="1" applyFont="1" applyFill="1" applyBorder="1" applyAlignment="1">
      <alignment horizontal="center" vertical="center"/>
    </xf>
    <xf numFmtId="0" fontId="15" fillId="3" borderId="101" xfId="1" applyNumberFormat="1" applyFont="1" applyFill="1" applyBorder="1" applyAlignment="1">
      <alignment horizontal="center" vertical="center"/>
    </xf>
    <xf numFmtId="0" fontId="15" fillId="0" borderId="0" xfId="1" applyNumberFormat="1" applyFont="1" applyAlignment="1">
      <alignment horizontal="center" vertical="center"/>
    </xf>
    <xf numFmtId="0" fontId="15" fillId="3" borderId="4" xfId="1" applyNumberFormat="1" applyFont="1" applyFill="1" applyBorder="1" applyAlignment="1">
      <alignment horizontal="center" vertical="center"/>
    </xf>
    <xf numFmtId="0" fontId="15" fillId="3" borderId="1" xfId="1" applyNumberFormat="1" applyFont="1" applyFill="1" applyBorder="1" applyAlignment="1">
      <alignment horizontal="center" vertical="center"/>
    </xf>
    <xf numFmtId="0" fontId="15" fillId="3" borderId="5" xfId="1" applyNumberFormat="1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vertical="center" shrinkToFit="1"/>
    </xf>
    <xf numFmtId="0" fontId="9" fillId="2" borderId="0" xfId="0" applyFont="1" applyFill="1" applyAlignment="1">
      <alignment horizontal="center" vertical="center" shrinkToFit="1"/>
    </xf>
    <xf numFmtId="0" fontId="9" fillId="2" borderId="0" xfId="0" applyFont="1" applyFill="1" applyAlignment="1">
      <alignment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vertical="center" shrinkToFit="1"/>
    </xf>
    <xf numFmtId="0" fontId="9" fillId="2" borderId="5" xfId="0" applyFont="1" applyFill="1" applyBorder="1" applyAlignment="1">
      <alignment vertical="center" shrinkToFit="1"/>
    </xf>
    <xf numFmtId="0" fontId="9" fillId="2" borderId="7" xfId="0" applyFont="1" applyFill="1" applyBorder="1" applyAlignment="1">
      <alignment vertical="center" shrinkToFit="1"/>
    </xf>
    <xf numFmtId="0" fontId="9" fillId="2" borderId="5" xfId="0" applyFont="1" applyFill="1" applyBorder="1" applyAlignment="1">
      <alignment horizontal="left" vertical="center" shrinkToFit="1"/>
    </xf>
    <xf numFmtId="0" fontId="9" fillId="2" borderId="7" xfId="0" applyFont="1" applyFill="1" applyBorder="1" applyAlignment="1">
      <alignment horizontal="left" vertical="center" shrinkToFit="1"/>
    </xf>
    <xf numFmtId="0" fontId="9" fillId="2" borderId="13" xfId="0" applyFont="1" applyFill="1" applyBorder="1" applyAlignment="1">
      <alignment vertical="center" shrinkToFit="1"/>
    </xf>
    <xf numFmtId="0" fontId="9" fillId="2" borderId="4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49" fontId="9" fillId="2" borderId="0" xfId="0" applyNumberFormat="1" applyFont="1" applyFill="1" applyAlignment="1">
      <alignment horizontal="left" vertical="center"/>
    </xf>
    <xf numFmtId="49" fontId="11" fillId="2" borderId="0" xfId="0" applyNumberFormat="1" applyFont="1" applyFill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12" fillId="2" borderId="0" xfId="0" applyFont="1" applyFill="1" applyAlignment="1">
      <alignment horizontal="center" vertical="center" shrinkToFit="1"/>
    </xf>
    <xf numFmtId="0" fontId="12" fillId="2" borderId="0" xfId="0" applyFont="1" applyFill="1" applyAlignment="1">
      <alignment horizontal="left" vertical="center" shrinkToFit="1"/>
    </xf>
    <xf numFmtId="0" fontId="1" fillId="2" borderId="0" xfId="0" applyFont="1" applyFill="1">
      <alignment vertical="center"/>
    </xf>
    <xf numFmtId="0" fontId="1" fillId="2" borderId="111" xfId="0" applyFont="1" applyFill="1" applyBorder="1">
      <alignment vertical="center"/>
    </xf>
    <xf numFmtId="0" fontId="1" fillId="2" borderId="0" xfId="0" applyFont="1" applyFill="1">
      <alignment vertical="center"/>
    </xf>
    <xf numFmtId="0" fontId="9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9" fillId="2" borderId="0" xfId="0" applyFont="1" applyFill="1" applyAlignment="1">
      <alignment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vertical="center" shrinkToFit="1"/>
    </xf>
    <xf numFmtId="0" fontId="9" fillId="2" borderId="2" xfId="0" applyFont="1" applyFill="1" applyBorder="1" applyAlignment="1">
      <alignment vertical="center" shrinkToFit="1"/>
    </xf>
    <xf numFmtId="0" fontId="9" fillId="2" borderId="4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vertical="center" shrinkToFit="1"/>
    </xf>
    <xf numFmtId="0" fontId="9" fillId="2" borderId="13" xfId="0" applyFont="1" applyFill="1" applyBorder="1" applyAlignment="1">
      <alignment vertical="center" shrinkToFit="1"/>
    </xf>
    <xf numFmtId="0" fontId="1" fillId="2" borderId="0" xfId="0" applyFont="1" applyFill="1">
      <alignment vertical="center"/>
    </xf>
    <xf numFmtId="0" fontId="15" fillId="0" borderId="0" xfId="1" applyFont="1" applyAlignment="1">
      <alignment horizontal="right" vertical="center"/>
    </xf>
    <xf numFmtId="0" fontId="9" fillId="2" borderId="0" xfId="0" applyFont="1" applyFill="1" applyAlignment="1">
      <alignment horizontal="left" vertical="center" indent="1" shrinkToFit="1"/>
    </xf>
    <xf numFmtId="0" fontId="1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1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right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distributed" vertical="center" shrinkToFit="1"/>
    </xf>
    <xf numFmtId="0" fontId="1" fillId="2" borderId="9" xfId="0" applyFont="1" applyFill="1" applyBorder="1">
      <alignment vertical="center"/>
    </xf>
    <xf numFmtId="0" fontId="7" fillId="2" borderId="0" xfId="0" applyFont="1" applyFill="1" applyBorder="1" applyAlignment="1">
      <alignment horizontal="center" shrinkToFit="1"/>
    </xf>
    <xf numFmtId="0" fontId="7" fillId="2" borderId="0" xfId="0" applyFont="1" applyFill="1" applyBorder="1" applyAlignment="1">
      <alignment horizontal="center" vertical="top" shrinkToFit="1"/>
    </xf>
    <xf numFmtId="0" fontId="9" fillId="2" borderId="113" xfId="0" applyFont="1" applyFill="1" applyBorder="1" applyAlignment="1">
      <alignment horizontal="center" vertical="center" shrinkToFit="1"/>
    </xf>
    <xf numFmtId="0" fontId="9" fillId="2" borderId="113" xfId="0" applyFont="1" applyFill="1" applyBorder="1" applyAlignment="1">
      <alignment vertical="center" shrinkToFit="1"/>
    </xf>
    <xf numFmtId="0" fontId="9" fillId="2" borderId="113" xfId="0" applyFont="1" applyFill="1" applyBorder="1" applyAlignment="1">
      <alignment horizontal="left" vertical="center" shrinkToFit="1"/>
    </xf>
    <xf numFmtId="0" fontId="9" fillId="2" borderId="113" xfId="0" applyFont="1" applyFill="1" applyBorder="1" applyAlignment="1">
      <alignment horizontal="distributed" vertical="center" shrinkToFit="1"/>
    </xf>
    <xf numFmtId="0" fontId="9" fillId="2" borderId="0" xfId="0" applyFont="1" applyFill="1" applyAlignment="1">
      <alignment horizontal="left" vertical="center" shrinkToFit="1"/>
    </xf>
    <xf numFmtId="0" fontId="9" fillId="2" borderId="13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vertical="center" wrapText="1"/>
    </xf>
    <xf numFmtId="0" fontId="9" fillId="2" borderId="15" xfId="0" applyFont="1" applyFill="1" applyBorder="1" applyAlignment="1">
      <alignment horizontal="left" vertical="center" indent="1" shrinkToFit="1"/>
    </xf>
    <xf numFmtId="0" fontId="9" fillId="2" borderId="1" xfId="0" applyFont="1" applyFill="1" applyBorder="1" applyAlignment="1">
      <alignment horizontal="left" vertical="center" indent="1" shrinkToFit="1"/>
    </xf>
    <xf numFmtId="0" fontId="9" fillId="2" borderId="5" xfId="0" applyFont="1" applyFill="1" applyBorder="1" applyAlignment="1">
      <alignment horizontal="left" vertical="center" indent="1" shrinkToFit="1"/>
    </xf>
    <xf numFmtId="0" fontId="9" fillId="2" borderId="17" xfId="0" applyFont="1" applyFill="1" applyBorder="1" applyAlignment="1">
      <alignment horizontal="left" vertical="center" indent="1" shrinkToFit="1"/>
    </xf>
    <xf numFmtId="0" fontId="9" fillId="2" borderId="2" xfId="0" applyFont="1" applyFill="1" applyBorder="1" applyAlignment="1">
      <alignment horizontal="left" vertical="center" indent="1" shrinkToFit="1"/>
    </xf>
    <xf numFmtId="0" fontId="9" fillId="2" borderId="7" xfId="0" applyFont="1" applyFill="1" applyBorder="1" applyAlignment="1">
      <alignment horizontal="left" vertical="center" indent="1" shrinkToFit="1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1" fillId="2" borderId="111" xfId="0" applyFont="1" applyFill="1" applyBorder="1">
      <alignment vertical="center"/>
    </xf>
    <xf numFmtId="0" fontId="1" fillId="2" borderId="0" xfId="0" applyFont="1" applyFill="1">
      <alignment vertical="center"/>
    </xf>
    <xf numFmtId="0" fontId="9" fillId="2" borderId="4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vertical="center" shrinkToFit="1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shrinkToFit="1"/>
    </xf>
    <xf numFmtId="0" fontId="9" fillId="2" borderId="18" xfId="0" applyFont="1" applyFill="1" applyBorder="1" applyAlignment="1">
      <alignment vertical="center" shrinkToFit="1"/>
    </xf>
    <xf numFmtId="0" fontId="9" fillId="2" borderId="19" xfId="0" applyFont="1" applyFill="1" applyBorder="1" applyAlignment="1">
      <alignment vertical="center" shrinkToFit="1"/>
    </xf>
    <xf numFmtId="0" fontId="9" fillId="2" borderId="20" xfId="0" applyFont="1" applyFill="1" applyBorder="1" applyAlignment="1">
      <alignment vertical="center" shrinkToFit="1"/>
    </xf>
    <xf numFmtId="0" fontId="9" fillId="2" borderId="21" xfId="0" applyFont="1" applyFill="1" applyBorder="1" applyAlignment="1">
      <alignment vertical="center" shrinkToFit="1"/>
    </xf>
    <xf numFmtId="0" fontId="9" fillId="2" borderId="13" xfId="0" applyFont="1" applyFill="1" applyBorder="1" applyAlignment="1">
      <alignment vertical="center" shrinkToFit="1"/>
    </xf>
    <xf numFmtId="0" fontId="9" fillId="2" borderId="49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9" fillId="2" borderId="5" xfId="0" applyFont="1" applyFill="1" applyBorder="1" applyAlignment="1">
      <alignment horizontal="left" vertical="center" shrinkToFit="1"/>
    </xf>
    <xf numFmtId="0" fontId="9" fillId="2" borderId="17" xfId="0" applyFont="1" applyFill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left" vertical="center" shrinkToFit="1"/>
    </xf>
    <xf numFmtId="0" fontId="9" fillId="2" borderId="7" xfId="0" applyFont="1" applyFill="1" applyBorder="1" applyAlignment="1">
      <alignment horizontal="left" vertical="center" shrinkToFit="1"/>
    </xf>
    <xf numFmtId="0" fontId="9" fillId="2" borderId="0" xfId="0" applyFont="1" applyFill="1" applyAlignment="1">
      <alignment vertical="center" shrinkToFit="1"/>
    </xf>
    <xf numFmtId="0" fontId="9" fillId="2" borderId="52" xfId="0" applyFont="1" applyFill="1" applyBorder="1" applyAlignment="1">
      <alignment horizontal="center" vertical="center" shrinkToFit="1"/>
    </xf>
    <xf numFmtId="0" fontId="9" fillId="2" borderId="53" xfId="0" applyFont="1" applyFill="1" applyBorder="1" applyAlignment="1">
      <alignment horizontal="center" vertical="center" shrinkToFit="1"/>
    </xf>
    <xf numFmtId="0" fontId="9" fillId="2" borderId="54" xfId="0" applyFont="1" applyFill="1" applyBorder="1" applyAlignment="1">
      <alignment horizontal="center" vertical="center" shrinkToFit="1"/>
    </xf>
    <xf numFmtId="0" fontId="9" fillId="2" borderId="55" xfId="0" applyFont="1" applyFill="1" applyBorder="1" applyAlignment="1">
      <alignment horizontal="center" vertical="center" shrinkToFit="1"/>
    </xf>
    <xf numFmtId="0" fontId="9" fillId="2" borderId="56" xfId="0" applyFont="1" applyFill="1" applyBorder="1" applyAlignment="1">
      <alignment horizontal="center" vertical="center" shrinkToFit="1"/>
    </xf>
    <xf numFmtId="0" fontId="9" fillId="2" borderId="57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vertical="center" shrinkToFit="1"/>
    </xf>
    <xf numFmtId="0" fontId="9" fillId="2" borderId="1" xfId="0" applyFont="1" applyFill="1" applyBorder="1" applyAlignment="1">
      <alignment vertical="center" shrinkToFit="1"/>
    </xf>
    <xf numFmtId="0" fontId="9" fillId="2" borderId="5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vertical="center" shrinkToFit="1"/>
    </xf>
    <xf numFmtId="0" fontId="9" fillId="2" borderId="7" xfId="0" applyFont="1" applyFill="1" applyBorder="1" applyAlignment="1">
      <alignment vertical="center" shrinkToFit="1"/>
    </xf>
    <xf numFmtId="0" fontId="3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49" fontId="9" fillId="2" borderId="0" xfId="0" applyNumberFormat="1" applyFont="1" applyFill="1" applyAlignment="1">
      <alignment horizontal="left" vertical="center"/>
    </xf>
    <xf numFmtId="49" fontId="9" fillId="2" borderId="9" xfId="0" applyNumberFormat="1" applyFont="1" applyFill="1" applyBorder="1" applyAlignment="1">
      <alignment horizontal="left" vertical="center"/>
    </xf>
    <xf numFmtId="49" fontId="11" fillId="2" borderId="13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49" fontId="11" fillId="2" borderId="9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left" vertical="center"/>
    </xf>
    <xf numFmtId="49" fontId="9" fillId="2" borderId="7" xfId="0" applyNumberFormat="1" applyFont="1" applyFill="1" applyBorder="1" applyAlignment="1">
      <alignment horizontal="left" vertical="center"/>
    </xf>
    <xf numFmtId="49" fontId="11" fillId="2" borderId="6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vertical="center" shrinkToFit="1"/>
    </xf>
    <xf numFmtId="0" fontId="9" fillId="2" borderId="23" xfId="0" applyFont="1" applyFill="1" applyBorder="1" applyAlignment="1">
      <alignment vertical="center" shrinkToFit="1"/>
    </xf>
    <xf numFmtId="0" fontId="9" fillId="2" borderId="28" xfId="0" applyFont="1" applyFill="1" applyBorder="1" applyAlignment="1">
      <alignment vertical="center" shrinkToFit="1"/>
    </xf>
    <xf numFmtId="0" fontId="9" fillId="2" borderId="27" xfId="0" applyFont="1" applyFill="1" applyBorder="1" applyAlignment="1">
      <alignment horizontal="left" vertical="center" indent="1" shrinkToFit="1"/>
    </xf>
    <xf numFmtId="0" fontId="9" fillId="2" borderId="23" xfId="0" applyFont="1" applyFill="1" applyBorder="1" applyAlignment="1">
      <alignment horizontal="left" vertical="center" indent="1" shrinkToFit="1"/>
    </xf>
    <xf numFmtId="0" fontId="9" fillId="2" borderId="28" xfId="0" applyFont="1" applyFill="1" applyBorder="1" applyAlignment="1">
      <alignment horizontal="left" vertical="center" indent="1" shrinkToFit="1"/>
    </xf>
    <xf numFmtId="0" fontId="9" fillId="2" borderId="29" xfId="0" applyFont="1" applyFill="1" applyBorder="1" applyAlignment="1">
      <alignment horizontal="left" vertical="center" indent="1" shrinkToFit="1"/>
    </xf>
    <xf numFmtId="0" fontId="9" fillId="2" borderId="30" xfId="0" applyFont="1" applyFill="1" applyBorder="1" applyAlignment="1">
      <alignment horizontal="left" vertical="center" indent="1" shrinkToFit="1"/>
    </xf>
    <xf numFmtId="0" fontId="9" fillId="2" borderId="31" xfId="0" applyFont="1" applyFill="1" applyBorder="1" applyAlignment="1">
      <alignment horizontal="left" vertical="center" indent="1" shrinkToFit="1"/>
    </xf>
    <xf numFmtId="0" fontId="9" fillId="2" borderId="40" xfId="0" applyFont="1" applyFill="1" applyBorder="1" applyAlignment="1">
      <alignment horizontal="center" vertical="center" shrinkToFit="1"/>
    </xf>
    <xf numFmtId="0" fontId="9" fillId="2" borderId="44" xfId="0" applyFont="1" applyFill="1" applyBorder="1" applyAlignment="1">
      <alignment horizontal="center" vertical="center" shrinkToFit="1"/>
    </xf>
    <xf numFmtId="0" fontId="9" fillId="2" borderId="41" xfId="0" applyFont="1" applyFill="1" applyBorder="1" applyAlignment="1">
      <alignment horizontal="center" vertical="center" shrinkToFit="1"/>
    </xf>
    <xf numFmtId="0" fontId="9" fillId="2" borderId="45" xfId="0" applyFont="1" applyFill="1" applyBorder="1" applyAlignment="1">
      <alignment horizontal="center" vertical="center" shrinkToFit="1"/>
    </xf>
    <xf numFmtId="0" fontId="9" fillId="2" borderId="47" xfId="0" applyFont="1" applyFill="1" applyBorder="1" applyAlignment="1">
      <alignment vertical="center" shrinkToFit="1"/>
    </xf>
    <xf numFmtId="0" fontId="9" fillId="2" borderId="30" xfId="0" applyFont="1" applyFill="1" applyBorder="1" applyAlignment="1">
      <alignment vertical="center" shrinkToFit="1"/>
    </xf>
    <xf numFmtId="0" fontId="9" fillId="2" borderId="31" xfId="0" applyFont="1" applyFill="1" applyBorder="1" applyAlignment="1">
      <alignment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left" vertical="center" shrinkToFit="1"/>
    </xf>
    <xf numFmtId="0" fontId="9" fillId="2" borderId="24" xfId="0" applyFont="1" applyFill="1" applyBorder="1" applyAlignment="1">
      <alignment horizontal="left" vertical="center" indent="1" shrinkToFit="1"/>
    </xf>
    <xf numFmtId="0" fontId="9" fillId="2" borderId="25" xfId="0" applyFont="1" applyFill="1" applyBorder="1" applyAlignment="1">
      <alignment horizontal="left" vertical="center" indent="1" shrinkToFit="1"/>
    </xf>
    <xf numFmtId="0" fontId="9" fillId="2" borderId="26" xfId="0" applyFont="1" applyFill="1" applyBorder="1" applyAlignment="1">
      <alignment horizontal="left" vertical="center" indent="1" shrinkToFit="1"/>
    </xf>
    <xf numFmtId="0" fontId="9" fillId="2" borderId="38" xfId="0" applyFont="1" applyFill="1" applyBorder="1" applyAlignment="1">
      <alignment horizontal="center" vertical="center" shrinkToFit="1"/>
    </xf>
    <xf numFmtId="0" fontId="9" fillId="2" borderId="43" xfId="0" applyFont="1" applyFill="1" applyBorder="1" applyAlignment="1">
      <alignment horizontal="center" vertical="center" shrinkToFit="1"/>
    </xf>
    <xf numFmtId="0" fontId="9" fillId="2" borderId="46" xfId="0" applyFont="1" applyFill="1" applyBorder="1" applyAlignment="1">
      <alignment vertical="center" shrinkToFit="1"/>
    </xf>
    <xf numFmtId="0" fontId="9" fillId="2" borderId="25" xfId="0" applyFont="1" applyFill="1" applyBorder="1" applyAlignment="1">
      <alignment vertical="center" shrinkToFit="1"/>
    </xf>
    <xf numFmtId="0" fontId="9" fillId="2" borderId="26" xfId="0" applyFont="1" applyFill="1" applyBorder="1" applyAlignment="1">
      <alignment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42" xfId="0" applyFont="1" applyFill="1" applyBorder="1" applyAlignment="1">
      <alignment horizontal="center" vertical="center" shrinkToFit="1"/>
    </xf>
    <xf numFmtId="0" fontId="9" fillId="2" borderId="32" xfId="0" applyFont="1" applyFill="1" applyBorder="1" applyAlignment="1">
      <alignment horizontal="center" vertical="center" shrinkToFit="1"/>
    </xf>
    <xf numFmtId="0" fontId="9" fillId="2" borderId="33" xfId="0" applyFont="1" applyFill="1" applyBorder="1" applyAlignment="1">
      <alignment horizontal="center" vertical="center" shrinkToFit="1"/>
    </xf>
    <xf numFmtId="0" fontId="9" fillId="2" borderId="35" xfId="0" applyFont="1" applyFill="1" applyBorder="1" applyAlignment="1">
      <alignment horizontal="center" vertical="center" shrinkToFit="1"/>
    </xf>
    <xf numFmtId="0" fontId="9" fillId="2" borderId="36" xfId="0" applyFont="1" applyFill="1" applyBorder="1" applyAlignment="1">
      <alignment horizontal="center" vertical="center" shrinkToFit="1"/>
    </xf>
    <xf numFmtId="0" fontId="9" fillId="2" borderId="34" xfId="0" applyFont="1" applyFill="1" applyBorder="1" applyAlignment="1">
      <alignment horizontal="center" vertical="center" shrinkToFit="1"/>
    </xf>
    <xf numFmtId="0" fontId="9" fillId="2" borderId="37" xfId="0" applyFont="1" applyFill="1" applyBorder="1" applyAlignment="1">
      <alignment horizontal="center" vertical="center" shrinkToFit="1"/>
    </xf>
    <xf numFmtId="0" fontId="9" fillId="2" borderId="39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left" vertical="center" shrinkToFi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shrinkToFit="1"/>
    </xf>
    <xf numFmtId="49" fontId="9" fillId="2" borderId="0" xfId="0" applyNumberFormat="1" applyFont="1" applyFill="1" applyAlignment="1">
      <alignment horizontal="center" vertical="center" shrinkToFit="1"/>
    </xf>
    <xf numFmtId="0" fontId="18" fillId="0" borderId="2" xfId="1" applyFont="1" applyBorder="1">
      <alignment vertical="center"/>
    </xf>
    <xf numFmtId="0" fontId="15" fillId="0" borderId="36" xfId="1" applyFont="1" applyBorder="1">
      <alignment vertical="center"/>
    </xf>
    <xf numFmtId="0" fontId="15" fillId="0" borderId="97" xfId="1" applyNumberFormat="1" applyFont="1" applyBorder="1" applyAlignment="1">
      <alignment horizontal="center" vertical="center"/>
    </xf>
    <xf numFmtId="0" fontId="15" fillId="0" borderId="102" xfId="1" applyNumberFormat="1" applyFont="1" applyBorder="1" applyAlignment="1">
      <alignment horizontal="center" vertical="center"/>
    </xf>
    <xf numFmtId="0" fontId="15" fillId="0" borderId="10" xfId="1" applyNumberFormat="1" applyFont="1" applyBorder="1" applyAlignment="1">
      <alignment horizontal="center" vertical="center"/>
    </xf>
    <xf numFmtId="0" fontId="15" fillId="0" borderId="84" xfId="1" applyNumberFormat="1" applyFont="1" applyBorder="1" applyAlignment="1">
      <alignment horizontal="center" vertical="center"/>
    </xf>
    <xf numFmtId="0" fontId="15" fillId="0" borderId="83" xfId="1" applyNumberFormat="1" applyFont="1" applyBorder="1" applyAlignment="1">
      <alignment horizontal="center" vertical="center"/>
    </xf>
    <xf numFmtId="0" fontId="15" fillId="0" borderId="86" xfId="1" applyNumberFormat="1" applyFont="1" applyBorder="1" applyAlignment="1">
      <alignment horizontal="center" vertical="center"/>
    </xf>
    <xf numFmtId="0" fontId="15" fillId="0" borderId="89" xfId="1" applyNumberFormat="1" applyFont="1" applyBorder="1" applyAlignment="1">
      <alignment horizontal="center" vertical="center"/>
    </xf>
    <xf numFmtId="0" fontId="15" fillId="0" borderId="88" xfId="1" applyNumberFormat="1" applyFont="1" applyBorder="1" applyAlignment="1">
      <alignment horizontal="center" vertical="center"/>
    </xf>
    <xf numFmtId="0" fontId="15" fillId="0" borderId="60" xfId="1" applyFont="1" applyBorder="1" applyAlignment="1">
      <alignment horizontal="center" vertical="center" shrinkToFit="1"/>
    </xf>
    <xf numFmtId="0" fontId="15" fillId="0" borderId="61" xfId="1" applyFont="1" applyBorder="1" applyAlignment="1">
      <alignment horizontal="center" vertical="center" shrinkToFit="1"/>
    </xf>
    <xf numFmtId="0" fontId="20" fillId="0" borderId="61" xfId="1" applyFont="1" applyBorder="1" applyAlignment="1">
      <alignment horizontal="center" vertical="center" shrinkToFit="1"/>
    </xf>
    <xf numFmtId="0" fontId="19" fillId="0" borderId="0" xfId="1" applyFont="1" applyAlignment="1">
      <alignment horizontal="center" vertical="center" wrapText="1"/>
    </xf>
    <xf numFmtId="0" fontId="20" fillId="0" borderId="59" xfId="1" applyFont="1" applyBorder="1" applyAlignment="1">
      <alignment horizontal="center" vertical="center"/>
    </xf>
    <xf numFmtId="176" fontId="20" fillId="0" borderId="59" xfId="1" applyNumberFormat="1" applyFont="1" applyBorder="1" applyAlignment="1">
      <alignment horizontal="center" vertical="center"/>
    </xf>
    <xf numFmtId="177" fontId="18" fillId="0" borderId="10" xfId="0" applyNumberFormat="1" applyFont="1" applyBorder="1" applyAlignment="1">
      <alignment horizontal="center" vertical="center" shrinkToFit="1"/>
    </xf>
    <xf numFmtId="177" fontId="18" fillId="0" borderId="11" xfId="0" applyNumberFormat="1" applyFont="1" applyBorder="1" applyAlignment="1">
      <alignment horizontal="center" vertical="center" shrinkToFit="1"/>
    </xf>
    <xf numFmtId="178" fontId="18" fillId="0" borderId="11" xfId="0" applyNumberFormat="1" applyFont="1" applyBorder="1" applyAlignment="1">
      <alignment horizontal="center" vertical="center" shrinkToFit="1"/>
    </xf>
    <xf numFmtId="178" fontId="18" fillId="0" borderId="12" xfId="0" applyNumberFormat="1" applyFont="1" applyBorder="1" applyAlignment="1">
      <alignment horizontal="center" vertical="center" shrinkToFit="1"/>
    </xf>
    <xf numFmtId="0" fontId="15" fillId="0" borderId="62" xfId="1" applyFont="1" applyBorder="1" applyAlignment="1">
      <alignment horizontal="center" vertical="center" shrinkToFit="1"/>
    </xf>
    <xf numFmtId="0" fontId="18" fillId="0" borderId="65" xfId="1" applyFont="1" applyBorder="1" applyAlignment="1">
      <alignment horizontal="center" vertical="center" shrinkToFit="1"/>
    </xf>
    <xf numFmtId="0" fontId="18" fillId="0" borderId="67" xfId="1" applyFont="1" applyBorder="1" applyAlignment="1">
      <alignment horizontal="center" vertical="center" shrinkToFit="1"/>
    </xf>
    <xf numFmtId="0" fontId="18" fillId="0" borderId="59" xfId="1" applyFont="1" applyBorder="1" applyAlignment="1">
      <alignment horizontal="center" vertical="center" shrinkToFit="1"/>
    </xf>
    <xf numFmtId="0" fontId="18" fillId="0" borderId="70" xfId="1" applyFont="1" applyBorder="1" applyAlignment="1">
      <alignment horizontal="center" vertical="center" shrinkToFit="1"/>
    </xf>
    <xf numFmtId="0" fontId="20" fillId="0" borderId="71" xfId="1" applyFont="1" applyBorder="1" applyAlignment="1">
      <alignment horizontal="center" vertical="center" shrinkToFit="1"/>
    </xf>
    <xf numFmtId="0" fontId="20" fillId="0" borderId="72" xfId="1" applyFont="1" applyBorder="1" applyAlignment="1">
      <alignment horizontal="center" vertical="center" shrinkToFit="1"/>
    </xf>
    <xf numFmtId="0" fontId="20" fillId="0" borderId="68" xfId="1" applyFont="1" applyBorder="1" applyAlignment="1">
      <alignment horizontal="center" vertical="center" shrinkToFit="1"/>
    </xf>
    <xf numFmtId="0" fontId="20" fillId="0" borderId="69" xfId="1" applyFont="1" applyBorder="1" applyAlignment="1">
      <alignment horizontal="center" vertical="center" shrinkToFit="1"/>
    </xf>
    <xf numFmtId="20" fontId="18" fillId="0" borderId="59" xfId="1" applyNumberFormat="1" applyFont="1" applyBorder="1" applyAlignment="1">
      <alignment horizontal="center" vertical="center" shrinkToFit="1"/>
    </xf>
    <xf numFmtId="0" fontId="15" fillId="0" borderId="59" xfId="1" applyFont="1" applyBorder="1" applyAlignment="1">
      <alignment horizontal="center" vertical="center"/>
    </xf>
    <xf numFmtId="176" fontId="18" fillId="0" borderId="72" xfId="0" applyNumberFormat="1" applyFont="1" applyBorder="1" applyAlignment="1">
      <alignment horizontal="center" vertical="center" shrinkToFit="1"/>
    </xf>
    <xf numFmtId="176" fontId="15" fillId="0" borderId="72" xfId="0" applyNumberFormat="1" applyFont="1" applyBorder="1" applyAlignment="1">
      <alignment horizontal="center" vertical="center" shrinkToFit="1"/>
    </xf>
    <xf numFmtId="176" fontId="15" fillId="0" borderId="69" xfId="0" applyNumberFormat="1" applyFont="1" applyBorder="1" applyAlignment="1">
      <alignment horizontal="center" vertical="center" shrinkToFit="1"/>
    </xf>
    <xf numFmtId="0" fontId="15" fillId="0" borderId="59" xfId="0" applyFont="1" applyBorder="1" applyAlignment="1">
      <alignment horizontal="center" vertical="center" shrinkToFit="1"/>
    </xf>
    <xf numFmtId="0" fontId="20" fillId="0" borderId="63" xfId="1" applyFont="1" applyBorder="1" applyAlignment="1">
      <alignment horizontal="center" vertical="center" shrinkToFit="1"/>
    </xf>
    <xf numFmtId="0" fontId="20" fillId="0" borderId="64" xfId="1" applyFont="1" applyBorder="1" applyAlignment="1">
      <alignment horizontal="center" vertical="center" shrinkToFit="1"/>
    </xf>
    <xf numFmtId="20" fontId="18" fillId="0" borderId="65" xfId="1" applyNumberFormat="1" applyFont="1" applyBorder="1" applyAlignment="1">
      <alignment horizontal="center" vertical="center" shrinkToFit="1"/>
    </xf>
    <xf numFmtId="0" fontId="15" fillId="0" borderId="65" xfId="1" applyFont="1" applyBorder="1" applyAlignment="1">
      <alignment horizontal="center" vertical="center"/>
    </xf>
    <xf numFmtId="176" fontId="18" fillId="0" borderId="64" xfId="0" applyNumberFormat="1" applyFont="1" applyBorder="1" applyAlignment="1">
      <alignment horizontal="center" vertical="center" shrinkToFit="1"/>
    </xf>
    <xf numFmtId="176" fontId="15" fillId="0" borderId="64" xfId="0" applyNumberFormat="1" applyFont="1" applyBorder="1" applyAlignment="1">
      <alignment horizontal="center" vertical="center" shrinkToFit="1"/>
    </xf>
    <xf numFmtId="0" fontId="15" fillId="0" borderId="65" xfId="0" applyFont="1" applyBorder="1" applyAlignment="1">
      <alignment horizontal="center" vertical="center" shrinkToFit="1"/>
    </xf>
    <xf numFmtId="0" fontId="20" fillId="0" borderId="74" xfId="1" applyFont="1" applyBorder="1" applyAlignment="1">
      <alignment horizontal="center" vertical="center" shrinkToFit="1"/>
    </xf>
    <xf numFmtId="0" fontId="20" fillId="0" borderId="75" xfId="1" applyFont="1" applyBorder="1" applyAlignment="1">
      <alignment horizontal="center" vertical="center" shrinkToFit="1"/>
    </xf>
    <xf numFmtId="20" fontId="18" fillId="0" borderId="76" xfId="1" applyNumberFormat="1" applyFont="1" applyBorder="1" applyAlignment="1">
      <alignment horizontal="center" vertical="center" shrinkToFit="1"/>
    </xf>
    <xf numFmtId="0" fontId="15" fillId="0" borderId="76" xfId="1" applyFont="1" applyBorder="1" applyAlignment="1">
      <alignment horizontal="center" vertical="center"/>
    </xf>
    <xf numFmtId="176" fontId="15" fillId="0" borderId="75" xfId="0" applyNumberFormat="1" applyFont="1" applyBorder="1" applyAlignment="1">
      <alignment horizontal="center" vertical="center" shrinkToFit="1"/>
    </xf>
    <xf numFmtId="0" fontId="15" fillId="0" borderId="76" xfId="0" applyFont="1" applyBorder="1" applyAlignment="1">
      <alignment horizontal="center" vertical="center" shrinkToFit="1"/>
    </xf>
    <xf numFmtId="0" fontId="18" fillId="0" borderId="76" xfId="1" applyFont="1" applyBorder="1" applyAlignment="1">
      <alignment horizontal="center" vertical="center" shrinkToFit="1"/>
    </xf>
    <xf numFmtId="0" fontId="18" fillId="0" borderId="77" xfId="1" applyFont="1" applyBorder="1" applyAlignment="1">
      <alignment horizontal="center" vertical="center" shrinkToFit="1"/>
    </xf>
    <xf numFmtId="0" fontId="15" fillId="0" borderId="105" xfId="1" applyFont="1" applyBorder="1" applyAlignment="1">
      <alignment horizontal="center" vertical="center"/>
    </xf>
    <xf numFmtId="0" fontId="15" fillId="0" borderId="70" xfId="1" applyFont="1" applyBorder="1" applyAlignment="1">
      <alignment horizontal="center" vertical="center"/>
    </xf>
    <xf numFmtId="0" fontId="15" fillId="0" borderId="86" xfId="1" applyFont="1" applyBorder="1" applyAlignment="1">
      <alignment horizontal="center" vertical="center"/>
    </xf>
    <xf numFmtId="0" fontId="15" fillId="0" borderId="87" xfId="1" applyFont="1" applyBorder="1" applyAlignment="1">
      <alignment horizontal="center" vertical="center"/>
    </xf>
    <xf numFmtId="0" fontId="15" fillId="0" borderId="88" xfId="1" applyFont="1" applyBorder="1" applyAlignment="1">
      <alignment horizontal="center" vertical="center"/>
    </xf>
    <xf numFmtId="0" fontId="15" fillId="0" borderId="101" xfId="1" applyFont="1" applyBorder="1" applyAlignment="1">
      <alignment horizontal="center" vertical="center"/>
    </xf>
    <xf numFmtId="0" fontId="15" fillId="0" borderId="106" xfId="1" applyFont="1" applyBorder="1" applyAlignment="1">
      <alignment horizontal="center" vertical="center"/>
    </xf>
    <xf numFmtId="0" fontId="15" fillId="0" borderId="77" xfId="1" applyFont="1" applyBorder="1" applyAlignment="1">
      <alignment horizontal="center" vertical="center"/>
    </xf>
    <xf numFmtId="0" fontId="15" fillId="0" borderId="83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96" xfId="1" applyFont="1" applyBorder="1" applyAlignment="1">
      <alignment horizontal="center" vertical="center"/>
    </xf>
    <xf numFmtId="0" fontId="15" fillId="0" borderId="60" xfId="1" applyFont="1" applyBorder="1" applyAlignment="1">
      <alignment horizontal="center" vertical="center"/>
    </xf>
    <xf numFmtId="0" fontId="15" fillId="0" borderId="62" xfId="1" applyFont="1" applyBorder="1" applyAlignment="1">
      <alignment horizontal="center" vertical="center"/>
    </xf>
    <xf numFmtId="0" fontId="15" fillId="0" borderId="100" xfId="1" applyFont="1" applyBorder="1" applyAlignment="1">
      <alignment horizontal="center" vertical="center"/>
    </xf>
    <xf numFmtId="0" fontId="15" fillId="0" borderId="92" xfId="1" applyFont="1" applyBorder="1" applyAlignment="1">
      <alignment horizontal="center" vertical="center"/>
    </xf>
    <xf numFmtId="0" fontId="15" fillId="0" borderId="97" xfId="1" applyFont="1" applyBorder="1" applyAlignment="1">
      <alignment horizontal="center" vertical="center"/>
    </xf>
    <xf numFmtId="0" fontId="15" fillId="0" borderId="99" xfId="1" applyFont="1" applyBorder="1" applyAlignment="1">
      <alignment horizontal="center" vertical="center"/>
    </xf>
    <xf numFmtId="0" fontId="15" fillId="0" borderId="68" xfId="1" applyFont="1" applyBorder="1" applyAlignment="1">
      <alignment horizontal="center" vertical="center"/>
    </xf>
    <xf numFmtId="0" fontId="15" fillId="0" borderId="82" xfId="1" applyFont="1" applyBorder="1" applyAlignment="1">
      <alignment horizontal="center" vertical="center"/>
    </xf>
    <xf numFmtId="0" fontId="15" fillId="0" borderId="93" xfId="1" applyFont="1" applyBorder="1" applyAlignment="1">
      <alignment horizontal="center" vertical="center"/>
    </xf>
    <xf numFmtId="0" fontId="15" fillId="0" borderId="80" xfId="1" applyFont="1" applyBorder="1" applyAlignment="1">
      <alignment horizontal="center" vertical="center"/>
    </xf>
    <xf numFmtId="0" fontId="15" fillId="0" borderId="94" xfId="1" applyFont="1" applyBorder="1" applyAlignment="1">
      <alignment horizontal="center" vertical="center"/>
    </xf>
    <xf numFmtId="0" fontId="15" fillId="0" borderId="78" xfId="1" applyFont="1" applyBorder="1" applyAlignment="1">
      <alignment horizontal="center" vertical="center"/>
    </xf>
    <xf numFmtId="176" fontId="15" fillId="0" borderId="78" xfId="1" applyNumberFormat="1" applyFont="1" applyBorder="1" applyAlignment="1">
      <alignment horizontal="center" vertical="center" shrinkToFit="1"/>
    </xf>
    <xf numFmtId="176" fontId="15" fillId="0" borderId="79" xfId="1" applyNumberFormat="1" applyFont="1" applyBorder="1" applyAlignment="1">
      <alignment horizontal="center" vertical="center" shrinkToFit="1"/>
    </xf>
    <xf numFmtId="176" fontId="15" fillId="0" borderId="80" xfId="1" applyNumberFormat="1" applyFont="1" applyBorder="1" applyAlignment="1">
      <alignment horizontal="center" vertical="center" shrinkToFit="1"/>
    </xf>
    <xf numFmtId="176" fontId="15" fillId="0" borderId="93" xfId="1" applyNumberFormat="1" applyFont="1" applyBorder="1" applyAlignment="1">
      <alignment horizontal="center" vertical="center" shrinkToFit="1"/>
    </xf>
    <xf numFmtId="176" fontId="15" fillId="0" borderId="94" xfId="1" applyNumberFormat="1" applyFont="1" applyBorder="1" applyAlignment="1">
      <alignment horizontal="center" vertical="center" shrinkToFit="1"/>
    </xf>
    <xf numFmtId="0" fontId="20" fillId="0" borderId="78" xfId="1" applyFont="1" applyBorder="1" applyAlignment="1">
      <alignment horizontal="center" vertical="center"/>
    </xf>
    <xf numFmtId="0" fontId="20" fillId="0" borderId="79" xfId="1" applyFont="1" applyBorder="1" applyAlignment="1">
      <alignment horizontal="center" vertical="center"/>
    </xf>
    <xf numFmtId="176" fontId="15" fillId="0" borderId="97" xfId="1" applyNumberFormat="1" applyFont="1" applyBorder="1" applyAlignment="1">
      <alignment horizontal="left" vertical="center" indent="1" shrinkToFit="1"/>
    </xf>
    <xf numFmtId="176" fontId="15" fillId="0" borderId="98" xfId="1" applyNumberFormat="1" applyFont="1" applyBorder="1" applyAlignment="1">
      <alignment horizontal="left" vertical="center" indent="1" shrinkToFit="1"/>
    </xf>
    <xf numFmtId="176" fontId="15" fillId="0" borderId="10" xfId="1" applyNumberFormat="1" applyFont="1" applyBorder="1" applyAlignment="1">
      <alignment horizontal="left" vertical="center" indent="1" shrinkToFit="1"/>
    </xf>
    <xf numFmtId="176" fontId="15" fillId="0" borderId="11" xfId="1" applyNumberFormat="1" applyFont="1" applyBorder="1" applyAlignment="1">
      <alignment horizontal="left" vertical="center" indent="1" shrinkToFit="1"/>
    </xf>
    <xf numFmtId="176" fontId="15" fillId="0" borderId="88" xfId="1" applyNumberFormat="1" applyFont="1" applyBorder="1" applyAlignment="1">
      <alignment horizontal="left" vertical="center" indent="1" shrinkToFit="1"/>
    </xf>
    <xf numFmtId="176" fontId="15" fillId="0" borderId="91" xfId="1" applyNumberFormat="1" applyFont="1" applyBorder="1" applyAlignment="1">
      <alignment horizontal="left" vertical="center" indent="1" shrinkToFit="1"/>
    </xf>
    <xf numFmtId="0" fontId="15" fillId="0" borderId="78" xfId="1" applyNumberFormat="1" applyFont="1" applyBorder="1" applyAlignment="1">
      <alignment horizontal="center" vertical="center" shrinkToFit="1"/>
    </xf>
    <xf numFmtId="0" fontId="15" fillId="0" borderId="79" xfId="1" applyNumberFormat="1" applyFont="1" applyBorder="1" applyAlignment="1">
      <alignment horizontal="center" vertical="center" shrinkToFit="1"/>
    </xf>
    <xf numFmtId="0" fontId="15" fillId="0" borderId="80" xfId="1" applyNumberFormat="1" applyFont="1" applyBorder="1" applyAlignment="1">
      <alignment horizontal="center" vertical="center" shrinkToFit="1"/>
    </xf>
    <xf numFmtId="0" fontId="15" fillId="0" borderId="93" xfId="1" applyNumberFormat="1" applyFont="1" applyBorder="1" applyAlignment="1">
      <alignment horizontal="center" vertical="center" shrinkToFit="1"/>
    </xf>
    <xf numFmtId="0" fontId="15" fillId="0" borderId="94" xfId="1" applyNumberFormat="1" applyFont="1" applyBorder="1" applyAlignment="1">
      <alignment horizontal="center" vertical="center" shrinkToFit="1"/>
    </xf>
    <xf numFmtId="0" fontId="18" fillId="0" borderId="4" xfId="1" applyFont="1" applyBorder="1" applyAlignment="1">
      <alignment horizontal="center" vertical="center" shrinkToFit="1"/>
    </xf>
    <xf numFmtId="0" fontId="18" fillId="0" borderId="1" xfId="1" applyFont="1" applyBorder="1" applyAlignment="1">
      <alignment horizontal="center" vertical="center" shrinkToFit="1"/>
    </xf>
    <xf numFmtId="0" fontId="18" fillId="0" borderId="110" xfId="1" applyFont="1" applyBorder="1" applyAlignment="1">
      <alignment horizontal="center" vertical="center" shrinkToFit="1"/>
    </xf>
    <xf numFmtId="0" fontId="18" fillId="0" borderId="6" xfId="1" applyFont="1" applyBorder="1" applyAlignment="1">
      <alignment horizontal="center" vertical="center" shrinkToFit="1"/>
    </xf>
    <xf numFmtId="0" fontId="18" fillId="0" borderId="2" xfId="1" applyFont="1" applyBorder="1" applyAlignment="1">
      <alignment horizontal="center" vertical="center" shrinkToFit="1"/>
    </xf>
    <xf numFmtId="0" fontId="18" fillId="0" borderId="95" xfId="1" applyFont="1" applyBorder="1" applyAlignment="1">
      <alignment horizontal="center" vertical="center" shrinkToFit="1"/>
    </xf>
    <xf numFmtId="0" fontId="18" fillId="0" borderId="109" xfId="1" applyFont="1" applyBorder="1" applyAlignment="1">
      <alignment horizontal="center" vertical="center" shrinkToFit="1"/>
    </xf>
    <xf numFmtId="0" fontId="18" fillId="0" borderId="33" xfId="1" applyFont="1" applyBorder="1" applyAlignment="1">
      <alignment horizontal="center" vertical="center" shrinkToFit="1"/>
    </xf>
    <xf numFmtId="0" fontId="18" fillId="0" borderId="34" xfId="1" applyFont="1" applyBorder="1" applyAlignment="1">
      <alignment horizontal="center" vertical="center" shrinkToFit="1"/>
    </xf>
    <xf numFmtId="176" fontId="15" fillId="0" borderId="76" xfId="1" applyNumberFormat="1" applyFont="1" applyBorder="1" applyAlignment="1">
      <alignment horizontal="left" vertical="center" indent="1" shrinkToFit="1"/>
    </xf>
    <xf numFmtId="0" fontId="15" fillId="0" borderId="11" xfId="1" applyNumberFormat="1" applyFont="1" applyBorder="1" applyAlignment="1">
      <alignment horizontal="center" vertical="center"/>
    </xf>
    <xf numFmtId="176" fontId="15" fillId="0" borderId="65" xfId="1" applyNumberFormat="1" applyFont="1" applyBorder="1" applyAlignment="1">
      <alignment horizontal="left" vertical="center" indent="1" shrinkToFit="1"/>
    </xf>
    <xf numFmtId="176" fontId="15" fillId="0" borderId="59" xfId="1" applyNumberFormat="1" applyFont="1" applyBorder="1" applyAlignment="1">
      <alignment horizontal="left" vertical="center" indent="1" shrinkToFit="1"/>
    </xf>
    <xf numFmtId="0" fontId="15" fillId="0" borderId="98" xfId="1" applyFont="1" applyBorder="1" applyAlignment="1">
      <alignment horizontal="center" vertical="center"/>
    </xf>
    <xf numFmtId="0" fontId="15" fillId="0" borderId="79" xfId="1" applyFont="1" applyBorder="1" applyAlignment="1">
      <alignment horizontal="center" vertical="center"/>
    </xf>
    <xf numFmtId="0" fontId="15" fillId="0" borderId="91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69" xfId="1" applyFont="1" applyBorder="1" applyAlignment="1">
      <alignment horizontal="center" vertical="center"/>
    </xf>
    <xf numFmtId="0" fontId="18" fillId="0" borderId="69" xfId="1" applyFont="1" applyBorder="1" applyAlignment="1">
      <alignment horizontal="center" vertical="center" shrinkToFit="1"/>
    </xf>
    <xf numFmtId="176" fontId="18" fillId="0" borderId="103" xfId="0" applyNumberFormat="1" applyFont="1" applyBorder="1" applyAlignment="1">
      <alignment horizontal="center" vertical="center" shrinkToFit="1"/>
    </xf>
    <xf numFmtId="176" fontId="15" fillId="0" borderId="103" xfId="0" applyNumberFormat="1" applyFont="1" applyBorder="1" applyAlignment="1">
      <alignment horizontal="center" vertical="center" shrinkToFit="1"/>
    </xf>
    <xf numFmtId="0" fontId="18" fillId="0" borderId="82" xfId="1" applyFont="1" applyBorder="1" applyAlignment="1">
      <alignment horizontal="center" vertical="center" shrinkToFit="1"/>
    </xf>
    <xf numFmtId="0" fontId="15" fillId="0" borderId="104" xfId="1" applyFont="1" applyBorder="1" applyAlignment="1">
      <alignment horizontal="center" vertical="center"/>
    </xf>
    <xf numFmtId="0" fontId="20" fillId="0" borderId="107" xfId="1" applyFont="1" applyBorder="1" applyAlignment="1">
      <alignment horizontal="center" vertical="center" shrinkToFit="1"/>
    </xf>
    <xf numFmtId="0" fontId="20" fillId="0" borderId="103" xfId="1" applyFont="1" applyBorder="1" applyAlignment="1">
      <alignment horizontal="center" vertical="center" shrinkToFit="1"/>
    </xf>
    <xf numFmtId="20" fontId="18" fillId="0" borderId="69" xfId="1" applyNumberFormat="1" applyFont="1" applyBorder="1" applyAlignment="1">
      <alignment horizontal="center" vertical="center" shrinkToFit="1"/>
    </xf>
    <xf numFmtId="0" fontId="15" fillId="0" borderId="69" xfId="0" applyFont="1" applyBorder="1" applyAlignment="1">
      <alignment horizontal="center" vertical="center" shrinkToFit="1"/>
    </xf>
    <xf numFmtId="0" fontId="15" fillId="0" borderId="0" xfId="1" applyFont="1" applyAlignment="1">
      <alignment horizontal="right" vertical="center"/>
    </xf>
    <xf numFmtId="0" fontId="15" fillId="0" borderId="112" xfId="1" applyFont="1" applyBorder="1" applyAlignment="1">
      <alignment horizontal="right" vertical="center"/>
    </xf>
    <xf numFmtId="0" fontId="15" fillId="0" borderId="0" xfId="1" applyFont="1" applyAlignment="1">
      <alignment horizontal="center" vertical="center"/>
    </xf>
    <xf numFmtId="0" fontId="10" fillId="2" borderId="113" xfId="0" applyFont="1" applyFill="1" applyBorder="1" applyAlignment="1">
      <alignment horizontal="left" vertical="top" shrinkToFit="1"/>
    </xf>
    <xf numFmtId="0" fontId="9" fillId="2" borderId="0" xfId="0" applyFont="1" applyFill="1" applyBorder="1" applyAlignment="1">
      <alignment horizontal="center" vertical="center" wrapText="1" shrinkToFit="1"/>
    </xf>
    <xf numFmtId="0" fontId="7" fillId="2" borderId="49" xfId="0" applyFont="1" applyFill="1" applyBorder="1" applyAlignment="1">
      <alignment horizontal="center" shrinkToFit="1"/>
    </xf>
    <xf numFmtId="0" fontId="7" fillId="2" borderId="0" xfId="0" applyFont="1" applyFill="1" applyBorder="1" applyAlignment="1">
      <alignment horizontal="center" shrinkToFit="1"/>
    </xf>
    <xf numFmtId="0" fontId="7" fillId="2" borderId="0" xfId="0" applyFont="1" applyFill="1" applyBorder="1" applyAlignment="1">
      <alignment horizontal="center" vertical="top" shrinkToFit="1"/>
    </xf>
    <xf numFmtId="0" fontId="7" fillId="2" borderId="48" xfId="0" applyFont="1" applyFill="1" applyBorder="1" applyAlignment="1">
      <alignment horizontal="center" vertical="top" shrinkToFit="1"/>
    </xf>
    <xf numFmtId="0" fontId="9" fillId="2" borderId="0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left" vertical="center" indent="1"/>
    </xf>
    <xf numFmtId="0" fontId="1" fillId="2" borderId="5" xfId="0" applyFont="1" applyFill="1" applyBorder="1" applyAlignment="1">
      <alignment horizontal="left" vertical="center" indent="1"/>
    </xf>
    <xf numFmtId="0" fontId="1" fillId="2" borderId="6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1" fillId="2" borderId="7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left" vertical="center" indent="1" shrinkToFit="1"/>
    </xf>
    <xf numFmtId="0" fontId="9" fillId="2" borderId="6" xfId="0" applyFont="1" applyFill="1" applyBorder="1" applyAlignment="1">
      <alignment horizontal="left" vertical="center" indent="1" shrinkToFit="1"/>
    </xf>
    <xf numFmtId="0" fontId="20" fillId="2" borderId="5" xfId="0" applyFont="1" applyFill="1" applyBorder="1" applyAlignment="1">
      <alignment horizontal="center" vertical="center" shrinkToFit="1"/>
    </xf>
    <xf numFmtId="0" fontId="20" fillId="2" borderId="7" xfId="0" applyFont="1" applyFill="1" applyBorder="1" applyAlignment="1">
      <alignment horizontal="center" vertical="center" shrinkToFit="1"/>
    </xf>
    <xf numFmtId="0" fontId="20" fillId="2" borderId="4" xfId="0" applyFont="1" applyFill="1" applyBorder="1" applyAlignment="1">
      <alignment horizontal="center" vertical="center" shrinkToFit="1"/>
    </xf>
    <xf numFmtId="0" fontId="20" fillId="2" borderId="6" xfId="0" applyFont="1" applyFill="1" applyBorder="1" applyAlignment="1">
      <alignment horizontal="center" vertical="center" shrinkToFit="1"/>
    </xf>
    <xf numFmtId="0" fontId="20" fillId="2" borderId="0" xfId="0" applyFont="1" applyFill="1" applyAlignment="1">
      <alignment horizontal="center" vertical="center" shrinkToFit="1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2" borderId="114" xfId="0" applyFont="1" applyFill="1" applyBorder="1">
      <alignment vertical="center"/>
    </xf>
    <xf numFmtId="0" fontId="9" fillId="2" borderId="115" xfId="0" applyFont="1" applyFill="1" applyBorder="1" applyAlignment="1">
      <alignment vertical="center" shrinkToFit="1"/>
    </xf>
    <xf numFmtId="0" fontId="9" fillId="2" borderId="116" xfId="0" applyFont="1" applyFill="1" applyBorder="1" applyAlignment="1">
      <alignment vertical="center" shrinkToFit="1"/>
    </xf>
    <xf numFmtId="0" fontId="9" fillId="2" borderId="117" xfId="0" applyFont="1" applyFill="1" applyBorder="1" applyAlignment="1">
      <alignment vertical="center" shrinkToFit="1"/>
    </xf>
    <xf numFmtId="0" fontId="9" fillId="2" borderId="119" xfId="0" applyFont="1" applyFill="1" applyBorder="1" applyAlignment="1">
      <alignment vertical="center" shrinkToFit="1"/>
    </xf>
    <xf numFmtId="0" fontId="9" fillId="2" borderId="118" xfId="0" applyFont="1" applyFill="1" applyBorder="1" applyAlignment="1">
      <alignment vertical="center" shrinkToFit="1"/>
    </xf>
    <xf numFmtId="0" fontId="1" fillId="2" borderId="120" xfId="0" applyFont="1" applyFill="1" applyBorder="1">
      <alignment vertical="center"/>
    </xf>
    <xf numFmtId="0" fontId="9" fillId="2" borderId="122" xfId="0" applyFont="1" applyFill="1" applyBorder="1" applyAlignment="1">
      <alignment vertical="center" shrinkToFit="1"/>
    </xf>
    <xf numFmtId="0" fontId="9" fillId="2" borderId="121" xfId="0" applyFont="1" applyFill="1" applyBorder="1" applyAlignment="1">
      <alignment vertical="center" shrinkToFit="1"/>
    </xf>
    <xf numFmtId="0" fontId="9" fillId="2" borderId="123" xfId="0" applyFont="1" applyFill="1" applyBorder="1" applyAlignment="1">
      <alignment horizontal="left" vertical="center" shrinkToFit="1"/>
    </xf>
    <xf numFmtId="0" fontId="9" fillId="2" borderId="124" xfId="0" applyFont="1" applyFill="1" applyBorder="1" applyAlignment="1">
      <alignment horizontal="left" vertical="center" shrinkToFit="1"/>
    </xf>
    <xf numFmtId="0" fontId="9" fillId="2" borderId="125" xfId="0" applyFont="1" applyFill="1" applyBorder="1" applyAlignment="1">
      <alignment vertical="center" shrinkToFit="1"/>
    </xf>
    <xf numFmtId="0" fontId="9" fillId="2" borderId="125" xfId="0" applyFont="1" applyFill="1" applyBorder="1" applyAlignment="1">
      <alignment horizontal="center" vertical="center" shrinkToFit="1"/>
    </xf>
    <xf numFmtId="0" fontId="9" fillId="2" borderId="116" xfId="0" applyFont="1" applyFill="1" applyBorder="1" applyAlignment="1">
      <alignment horizontal="left" vertical="center" indent="1" shrinkToFit="1"/>
    </xf>
    <xf numFmtId="0" fontId="9" fillId="2" borderId="122" xfId="0" applyFont="1" applyFill="1" applyBorder="1" applyAlignment="1">
      <alignment horizontal="left" vertical="center" indent="1" shrinkToFit="1"/>
    </xf>
    <xf numFmtId="0" fontId="9" fillId="2" borderId="121" xfId="0" applyFont="1" applyFill="1" applyBorder="1" applyAlignment="1">
      <alignment horizontal="left" vertical="center" indent="1" shrinkToFit="1"/>
    </xf>
    <xf numFmtId="0" fontId="9" fillId="2" borderId="115" xfId="0" applyFont="1" applyFill="1" applyBorder="1" applyAlignment="1">
      <alignment horizontal="left" vertical="center" indent="1" shrinkToFit="1"/>
    </xf>
    <xf numFmtId="0" fontId="9" fillId="2" borderId="119" xfId="0" applyFont="1" applyFill="1" applyBorder="1" applyAlignment="1">
      <alignment horizontal="left" vertical="center" indent="1" shrinkToFit="1"/>
    </xf>
    <xf numFmtId="0" fontId="9" fillId="2" borderId="118" xfId="0" applyFont="1" applyFill="1" applyBorder="1" applyAlignment="1">
      <alignment horizontal="left" vertical="center" indent="1" shrinkToFit="1"/>
    </xf>
  </cellXfs>
  <cellStyles count="2">
    <cellStyle name="標準" xfId="0" builtinId="0"/>
    <cellStyle name="標準 9" xfId="1" xr:uid="{97256EDB-99C9-4810-8743-EE9C909F173A}"/>
  </cellStyles>
  <dxfs count="16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33</xdr:row>
      <xdr:rowOff>38100</xdr:rowOff>
    </xdr:from>
    <xdr:ext cx="2239245" cy="98778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84E217E-D3DC-416D-8832-2B733F1A8896}"/>
            </a:ext>
          </a:extLst>
        </xdr:cNvPr>
        <xdr:cNvSpPr txBox="1"/>
      </xdr:nvSpPr>
      <xdr:spPr>
        <a:xfrm>
          <a:off x="200025" y="5848350"/>
          <a:ext cx="2239245" cy="987788"/>
        </a:xfrm>
        <a:prstGeom prst="roundRect">
          <a:avLst>
            <a:gd name="adj" fmla="val 11846"/>
          </a:avLst>
        </a:prstGeom>
        <a:ln w="28575">
          <a:solidFill>
            <a:srgbClr val="FF0000"/>
          </a:solidFill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優勝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	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ともぞう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SC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U10</a:t>
          </a:r>
        </a:p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準優勝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	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宝木キッカーズ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位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	unionsc U10</a:t>
          </a:r>
        </a:p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位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	S4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スペランツァ</a:t>
          </a:r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16576-68D6-45FD-A4D7-2B007C539F98}">
  <sheetPr>
    <tabColor rgb="FF92D050"/>
  </sheetPr>
  <dimension ref="A1:AG178"/>
  <sheetViews>
    <sheetView view="pageBreakPreview" topLeftCell="A108" zoomScaleNormal="100" zoomScaleSheetLayoutView="100" workbookViewId="0">
      <selection activeCell="I112" sqref="I112:AB113"/>
    </sheetView>
  </sheetViews>
  <sheetFormatPr defaultColWidth="2.875" defaultRowHeight="13.5" x14ac:dyDescent="0.4"/>
  <cols>
    <col min="1" max="5" width="2.875" style="1"/>
    <col min="6" max="6" width="2.875" style="1" customWidth="1"/>
    <col min="7" max="8" width="2.875" style="1"/>
    <col min="9" max="9" width="2.875" style="1" customWidth="1"/>
    <col min="10" max="19" width="2.875" style="1"/>
    <col min="20" max="21" width="2.875" style="1" customWidth="1"/>
    <col min="22" max="16384" width="2.875" style="1"/>
  </cols>
  <sheetData>
    <row r="1" spans="1:33" ht="13.5" customHeight="1" x14ac:dyDescent="0.4"/>
    <row r="2" spans="1:33" ht="20.45" customHeight="1" x14ac:dyDescent="0.4">
      <c r="A2" s="275" t="s">
        <v>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</row>
    <row r="3" spans="1:33" s="4" customFormat="1" ht="9" x14ac:dyDescent="0.4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7.25" x14ac:dyDescent="0.4">
      <c r="A4" s="213" t="s">
        <v>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</row>
    <row r="5" spans="1:33" s="4" customFormat="1" ht="9" x14ac:dyDescent="0.4">
      <c r="B5" s="5"/>
      <c r="C5" s="5"/>
      <c r="D5" s="5"/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5"/>
      <c r="AD5" s="5"/>
      <c r="AE5" s="5"/>
      <c r="AF5" s="5"/>
    </row>
    <row r="6" spans="1:33" ht="14.25" x14ac:dyDescent="0.4">
      <c r="B6" s="105"/>
      <c r="C6" s="169" t="s">
        <v>216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05"/>
      <c r="AF6" s="105"/>
    </row>
    <row r="7" spans="1:33" ht="20.45" customHeight="1" x14ac:dyDescent="0.4">
      <c r="B7" s="169" t="s">
        <v>2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7"/>
    </row>
    <row r="8" spans="1:33" s="4" customFormat="1" ht="9" x14ac:dyDescent="0.4">
      <c r="B8" s="5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5"/>
      <c r="AF8" s="5"/>
    </row>
    <row r="9" spans="1:33" ht="15" thickBot="1" x14ac:dyDescent="0.45">
      <c r="B9" s="105"/>
      <c r="C9" s="278" t="s">
        <v>3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105"/>
      <c r="O9" s="105"/>
      <c r="P9" s="35"/>
      <c r="Q9" s="8"/>
      <c r="R9" s="105"/>
      <c r="S9" s="105"/>
      <c r="T9" s="278" t="s">
        <v>4</v>
      </c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105"/>
      <c r="AF9" s="105"/>
    </row>
    <row r="10" spans="1:33" ht="11.25" customHeight="1" x14ac:dyDescent="0.4">
      <c r="B10" s="105"/>
      <c r="C10" s="267" t="s">
        <v>102</v>
      </c>
      <c r="D10" s="268"/>
      <c r="E10" s="268"/>
      <c r="F10" s="268"/>
      <c r="G10" s="268"/>
      <c r="H10" s="268"/>
      <c r="I10" s="268"/>
      <c r="J10" s="268"/>
      <c r="K10" s="268"/>
      <c r="L10" s="268" t="s">
        <v>99</v>
      </c>
      <c r="M10" s="271"/>
      <c r="N10" s="105"/>
      <c r="O10" s="105"/>
      <c r="P10" s="35"/>
      <c r="Q10" s="8"/>
      <c r="R10" s="105"/>
      <c r="S10" s="105"/>
      <c r="T10" s="267" t="s">
        <v>206</v>
      </c>
      <c r="U10" s="268"/>
      <c r="V10" s="268"/>
      <c r="W10" s="268"/>
      <c r="X10" s="268"/>
      <c r="Y10" s="268"/>
      <c r="Z10" s="268"/>
      <c r="AA10" s="268"/>
      <c r="AB10" s="268"/>
      <c r="AC10" s="268" t="s">
        <v>99</v>
      </c>
      <c r="AD10" s="271"/>
      <c r="AE10" s="105"/>
      <c r="AF10" s="105"/>
    </row>
    <row r="11" spans="1:33" ht="11.25" customHeight="1" thickBot="1" x14ac:dyDescent="0.45">
      <c r="B11" s="105"/>
      <c r="C11" s="269"/>
      <c r="D11" s="270"/>
      <c r="E11" s="270"/>
      <c r="F11" s="270"/>
      <c r="G11" s="270"/>
      <c r="H11" s="270"/>
      <c r="I11" s="270"/>
      <c r="J11" s="270"/>
      <c r="K11" s="270"/>
      <c r="L11" s="270"/>
      <c r="M11" s="272"/>
      <c r="N11" s="105"/>
      <c r="O11" s="105"/>
      <c r="P11" s="35"/>
      <c r="Q11" s="8"/>
      <c r="R11" s="105"/>
      <c r="S11" s="105"/>
      <c r="T11" s="269"/>
      <c r="U11" s="270"/>
      <c r="V11" s="270"/>
      <c r="W11" s="270"/>
      <c r="X11" s="270"/>
      <c r="Y11" s="270"/>
      <c r="Z11" s="270"/>
      <c r="AA11" s="270"/>
      <c r="AB11" s="270"/>
      <c r="AC11" s="270"/>
      <c r="AD11" s="272"/>
      <c r="AE11" s="105"/>
      <c r="AF11" s="105"/>
    </row>
    <row r="12" spans="1:33" ht="11.25" customHeight="1" thickBot="1" x14ac:dyDescent="0.45">
      <c r="B12" s="105"/>
      <c r="C12" s="105"/>
      <c r="D12" s="105"/>
      <c r="E12" s="104"/>
      <c r="F12" s="105"/>
      <c r="G12" s="105"/>
      <c r="H12" s="105"/>
      <c r="I12" s="105"/>
      <c r="J12" s="105"/>
      <c r="K12" s="105"/>
      <c r="L12" s="105"/>
      <c r="M12" s="105"/>
      <c r="N12" s="105"/>
      <c r="O12" s="104"/>
      <c r="P12" s="35"/>
      <c r="Q12" s="9"/>
      <c r="R12" s="105"/>
      <c r="S12" s="105"/>
      <c r="T12" s="104"/>
      <c r="U12" s="105"/>
      <c r="V12" s="104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</row>
    <row r="13" spans="1:33" ht="11.25" customHeight="1" x14ac:dyDescent="0.4">
      <c r="B13" s="105"/>
      <c r="C13" s="105"/>
      <c r="D13" s="108"/>
      <c r="E13" s="169">
        <v>1</v>
      </c>
      <c r="F13" s="257" t="s">
        <v>103</v>
      </c>
      <c r="G13" s="258"/>
      <c r="H13" s="258"/>
      <c r="I13" s="258"/>
      <c r="J13" s="258"/>
      <c r="K13" s="258"/>
      <c r="L13" s="258"/>
      <c r="M13" s="259"/>
      <c r="N13" s="105"/>
      <c r="P13" s="35"/>
      <c r="Q13" s="9"/>
      <c r="R13" s="104"/>
      <c r="S13" s="103"/>
      <c r="T13" s="169">
        <v>1</v>
      </c>
      <c r="U13" s="260" t="s">
        <v>5</v>
      </c>
      <c r="V13" s="261"/>
      <c r="W13" s="262" t="str">
        <f>F31</f>
        <v>S4スペランツァ</v>
      </c>
      <c r="X13" s="263"/>
      <c r="Y13" s="263"/>
      <c r="Z13" s="263"/>
      <c r="AA13" s="263"/>
      <c r="AB13" s="263"/>
      <c r="AC13" s="263"/>
      <c r="AD13" s="264"/>
    </row>
    <row r="14" spans="1:33" ht="11.25" customHeight="1" x14ac:dyDescent="0.4">
      <c r="B14" s="105"/>
      <c r="C14" s="105"/>
      <c r="D14" s="106"/>
      <c r="E14" s="169"/>
      <c r="F14" s="242"/>
      <c r="G14" s="243"/>
      <c r="H14" s="243"/>
      <c r="I14" s="243"/>
      <c r="J14" s="243"/>
      <c r="K14" s="243"/>
      <c r="L14" s="243"/>
      <c r="M14" s="244"/>
      <c r="N14" s="105"/>
      <c r="P14" s="35"/>
      <c r="Q14" s="9"/>
      <c r="R14" s="104"/>
      <c r="S14" s="115"/>
      <c r="T14" s="169"/>
      <c r="U14" s="248"/>
      <c r="V14" s="249"/>
      <c r="W14" s="239"/>
      <c r="X14" s="240"/>
      <c r="Y14" s="240"/>
      <c r="Z14" s="240"/>
      <c r="AA14" s="240"/>
      <c r="AB14" s="240"/>
      <c r="AC14" s="240"/>
      <c r="AD14" s="241"/>
    </row>
    <row r="15" spans="1:33" ht="11.25" customHeight="1" x14ac:dyDescent="0.4">
      <c r="B15" s="105"/>
      <c r="C15" s="255" t="s">
        <v>6</v>
      </c>
      <c r="D15" s="108"/>
      <c r="E15" s="169">
        <v>2</v>
      </c>
      <c r="F15" s="242" t="s">
        <v>104</v>
      </c>
      <c r="G15" s="243"/>
      <c r="H15" s="243"/>
      <c r="I15" s="243"/>
      <c r="J15" s="243"/>
      <c r="K15" s="243"/>
      <c r="L15" s="243"/>
      <c r="M15" s="244"/>
      <c r="N15" s="105"/>
      <c r="P15" s="35"/>
      <c r="Q15" s="9"/>
      <c r="R15" s="255" t="s">
        <v>6</v>
      </c>
      <c r="S15" s="116"/>
      <c r="T15" s="169">
        <v>2</v>
      </c>
      <c r="U15" s="248" t="s">
        <v>7</v>
      </c>
      <c r="V15" s="249"/>
      <c r="W15" s="239" t="str">
        <f>F71</f>
        <v>FC Riso A</v>
      </c>
      <c r="X15" s="240"/>
      <c r="Y15" s="240"/>
      <c r="Z15" s="240"/>
      <c r="AA15" s="240"/>
      <c r="AB15" s="240"/>
      <c r="AC15" s="240"/>
      <c r="AD15" s="241"/>
    </row>
    <row r="16" spans="1:33" ht="11.25" customHeight="1" x14ac:dyDescent="0.4">
      <c r="B16" s="105"/>
      <c r="C16" s="255"/>
      <c r="D16" s="102"/>
      <c r="E16" s="169"/>
      <c r="F16" s="242"/>
      <c r="G16" s="243"/>
      <c r="H16" s="243"/>
      <c r="I16" s="243"/>
      <c r="J16" s="243"/>
      <c r="K16" s="243"/>
      <c r="L16" s="243"/>
      <c r="M16" s="244"/>
      <c r="P16" s="35"/>
      <c r="Q16" s="9"/>
      <c r="R16" s="255"/>
      <c r="S16" s="115"/>
      <c r="T16" s="169"/>
      <c r="U16" s="248"/>
      <c r="V16" s="249"/>
      <c r="W16" s="239"/>
      <c r="X16" s="240"/>
      <c r="Y16" s="240"/>
      <c r="Z16" s="240"/>
      <c r="AA16" s="240"/>
      <c r="AB16" s="240"/>
      <c r="AC16" s="240"/>
      <c r="AD16" s="241"/>
    </row>
    <row r="17" spans="2:32" ht="11.25" customHeight="1" x14ac:dyDescent="0.4">
      <c r="B17" s="105"/>
      <c r="C17" s="105"/>
      <c r="D17" s="107"/>
      <c r="E17" s="169">
        <v>3</v>
      </c>
      <c r="F17" s="242" t="s">
        <v>105</v>
      </c>
      <c r="G17" s="243"/>
      <c r="H17" s="243"/>
      <c r="I17" s="243"/>
      <c r="J17" s="243"/>
      <c r="K17" s="243"/>
      <c r="L17" s="243"/>
      <c r="M17" s="244"/>
      <c r="P17" s="35"/>
      <c r="Q17" s="9"/>
      <c r="R17" s="124"/>
      <c r="S17" s="116"/>
      <c r="T17" s="169">
        <v>3</v>
      </c>
      <c r="U17" s="248" t="s">
        <v>8</v>
      </c>
      <c r="V17" s="249"/>
      <c r="W17" s="239" t="str">
        <f>F37</f>
        <v>宇大付属小SSS　U-10</v>
      </c>
      <c r="X17" s="240"/>
      <c r="Y17" s="240"/>
      <c r="Z17" s="240"/>
      <c r="AA17" s="240"/>
      <c r="AB17" s="240"/>
      <c r="AC17" s="240"/>
      <c r="AD17" s="241"/>
    </row>
    <row r="18" spans="2:32" ht="11.25" customHeight="1" thickBot="1" x14ac:dyDescent="0.45">
      <c r="B18" s="105"/>
      <c r="C18" s="105"/>
      <c r="D18" s="104"/>
      <c r="E18" s="169"/>
      <c r="F18" s="245"/>
      <c r="G18" s="246"/>
      <c r="H18" s="246"/>
      <c r="I18" s="246"/>
      <c r="J18" s="246"/>
      <c r="K18" s="246"/>
      <c r="L18" s="246"/>
      <c r="M18" s="247"/>
      <c r="N18" s="105"/>
      <c r="P18" s="35"/>
      <c r="Q18" s="9"/>
      <c r="R18" s="104"/>
      <c r="S18" s="109"/>
      <c r="T18" s="169"/>
      <c r="U18" s="250"/>
      <c r="V18" s="251"/>
      <c r="W18" s="252"/>
      <c r="X18" s="253"/>
      <c r="Y18" s="253"/>
      <c r="Z18" s="253"/>
      <c r="AA18" s="253"/>
      <c r="AB18" s="253"/>
      <c r="AC18" s="253"/>
      <c r="AD18" s="254"/>
    </row>
    <row r="19" spans="2:32" ht="11.25" customHeight="1" x14ac:dyDescent="0.4">
      <c r="B19" s="105"/>
      <c r="C19" s="105"/>
      <c r="D19" s="104"/>
      <c r="E19" s="169" t="s">
        <v>9</v>
      </c>
      <c r="F19" s="257" t="s">
        <v>106</v>
      </c>
      <c r="G19" s="258"/>
      <c r="H19" s="258"/>
      <c r="I19" s="258"/>
      <c r="J19" s="258"/>
      <c r="K19" s="258"/>
      <c r="L19" s="258"/>
      <c r="M19" s="259"/>
      <c r="N19" s="256" t="s">
        <v>99</v>
      </c>
      <c r="O19" s="256"/>
      <c r="P19" s="35"/>
      <c r="Q19" s="8"/>
      <c r="R19" s="104"/>
      <c r="S19" s="103"/>
      <c r="T19" s="169" t="s">
        <v>205</v>
      </c>
      <c r="U19" s="260" t="s">
        <v>23</v>
      </c>
      <c r="V19" s="273"/>
      <c r="W19" s="262" t="str">
        <f>F69</f>
        <v>ISOSC</v>
      </c>
      <c r="X19" s="263"/>
      <c r="Y19" s="263"/>
      <c r="Z19" s="263"/>
      <c r="AA19" s="263"/>
      <c r="AB19" s="263"/>
      <c r="AC19" s="263"/>
      <c r="AD19" s="264"/>
      <c r="AE19" s="256" t="s">
        <v>10</v>
      </c>
      <c r="AF19" s="256"/>
    </row>
    <row r="20" spans="2:32" ht="11.25" customHeight="1" x14ac:dyDescent="0.4">
      <c r="B20" s="105"/>
      <c r="C20" s="105"/>
      <c r="D20" s="106"/>
      <c r="E20" s="169"/>
      <c r="F20" s="242"/>
      <c r="G20" s="243"/>
      <c r="H20" s="243"/>
      <c r="I20" s="243"/>
      <c r="J20" s="243"/>
      <c r="K20" s="243"/>
      <c r="L20" s="243"/>
      <c r="M20" s="244"/>
      <c r="N20" s="256"/>
      <c r="O20" s="256"/>
      <c r="P20" s="35"/>
      <c r="Q20" s="9"/>
      <c r="R20" s="104"/>
      <c r="S20" s="115"/>
      <c r="T20" s="169"/>
      <c r="U20" s="248"/>
      <c r="V20" s="265"/>
      <c r="W20" s="239"/>
      <c r="X20" s="240"/>
      <c r="Y20" s="240"/>
      <c r="Z20" s="240"/>
      <c r="AA20" s="240"/>
      <c r="AB20" s="240"/>
      <c r="AC20" s="240"/>
      <c r="AD20" s="241"/>
      <c r="AE20" s="256"/>
      <c r="AF20" s="256"/>
    </row>
    <row r="21" spans="2:32" ht="11.25" customHeight="1" x14ac:dyDescent="0.4">
      <c r="B21" s="105"/>
      <c r="C21" s="255" t="s">
        <v>101</v>
      </c>
      <c r="D21" s="107"/>
      <c r="E21" s="169">
        <v>5</v>
      </c>
      <c r="F21" s="242" t="s">
        <v>107</v>
      </c>
      <c r="G21" s="243"/>
      <c r="H21" s="243"/>
      <c r="I21" s="243"/>
      <c r="J21" s="243"/>
      <c r="K21" s="243"/>
      <c r="L21" s="243"/>
      <c r="M21" s="244"/>
      <c r="N21" s="104"/>
      <c r="P21" s="35"/>
      <c r="Q21" s="9"/>
      <c r="R21" s="255" t="s">
        <v>24</v>
      </c>
      <c r="S21" s="116"/>
      <c r="T21" s="169">
        <v>5</v>
      </c>
      <c r="U21" s="248" t="s">
        <v>25</v>
      </c>
      <c r="V21" s="265"/>
      <c r="W21" s="239" t="str">
        <f>F53</f>
        <v>ともぞうSC　U10</v>
      </c>
      <c r="X21" s="240"/>
      <c r="Y21" s="240"/>
      <c r="Z21" s="240"/>
      <c r="AA21" s="240"/>
      <c r="AB21" s="240"/>
      <c r="AC21" s="240"/>
      <c r="AD21" s="241"/>
    </row>
    <row r="22" spans="2:32" ht="11.25" customHeight="1" x14ac:dyDescent="0.4">
      <c r="B22" s="105"/>
      <c r="C22" s="255"/>
      <c r="D22" s="106"/>
      <c r="E22" s="169"/>
      <c r="F22" s="242"/>
      <c r="G22" s="243"/>
      <c r="H22" s="243"/>
      <c r="I22" s="243"/>
      <c r="J22" s="243"/>
      <c r="K22" s="243"/>
      <c r="L22" s="243"/>
      <c r="M22" s="244"/>
      <c r="N22" s="104"/>
      <c r="P22" s="35"/>
      <c r="Q22" s="9"/>
      <c r="R22" s="255"/>
      <c r="S22" s="115"/>
      <c r="T22" s="169"/>
      <c r="U22" s="248"/>
      <c r="V22" s="265"/>
      <c r="W22" s="239"/>
      <c r="X22" s="240"/>
      <c r="Y22" s="240"/>
      <c r="Z22" s="240"/>
      <c r="AA22" s="240"/>
      <c r="AB22" s="240"/>
      <c r="AC22" s="240"/>
      <c r="AD22" s="241"/>
    </row>
    <row r="23" spans="2:32" ht="11.25" customHeight="1" x14ac:dyDescent="0.4">
      <c r="B23" s="105"/>
      <c r="C23" s="22"/>
      <c r="D23" s="107"/>
      <c r="E23" s="169">
        <v>6</v>
      </c>
      <c r="F23" s="242" t="s">
        <v>108</v>
      </c>
      <c r="G23" s="243"/>
      <c r="H23" s="243"/>
      <c r="I23" s="243"/>
      <c r="J23" s="243"/>
      <c r="K23" s="243"/>
      <c r="L23" s="243"/>
      <c r="M23" s="244"/>
      <c r="N23" s="105"/>
      <c r="P23" s="35"/>
      <c r="Q23" s="9"/>
      <c r="R23" s="124"/>
      <c r="S23" s="116"/>
      <c r="T23" s="169">
        <v>6</v>
      </c>
      <c r="U23" s="248" t="s">
        <v>26</v>
      </c>
      <c r="V23" s="265"/>
      <c r="W23" s="239" t="str">
        <f>F17</f>
        <v>FCアネーロ・U-10</v>
      </c>
      <c r="X23" s="240"/>
      <c r="Y23" s="240"/>
      <c r="Z23" s="240"/>
      <c r="AA23" s="240"/>
      <c r="AB23" s="240"/>
      <c r="AC23" s="240"/>
      <c r="AD23" s="241"/>
    </row>
    <row r="24" spans="2:32" ht="11.25" customHeight="1" thickBot="1" x14ac:dyDescent="0.45">
      <c r="B24" s="105"/>
      <c r="C24" s="105"/>
      <c r="D24" s="102"/>
      <c r="E24" s="169"/>
      <c r="F24" s="245"/>
      <c r="G24" s="246"/>
      <c r="H24" s="246"/>
      <c r="I24" s="246"/>
      <c r="J24" s="246"/>
      <c r="K24" s="246"/>
      <c r="L24" s="246"/>
      <c r="M24" s="247"/>
      <c r="N24" s="105"/>
      <c r="P24" s="35"/>
      <c r="Q24" s="9"/>
      <c r="R24" s="104"/>
      <c r="S24" s="109"/>
      <c r="T24" s="169"/>
      <c r="U24" s="250"/>
      <c r="V24" s="266"/>
      <c r="W24" s="252"/>
      <c r="X24" s="253"/>
      <c r="Y24" s="253"/>
      <c r="Z24" s="253"/>
      <c r="AA24" s="253"/>
      <c r="AB24" s="253"/>
      <c r="AC24" s="253"/>
      <c r="AD24" s="254"/>
    </row>
    <row r="25" spans="2:32" ht="11.25" customHeight="1" thickBot="1" x14ac:dyDescent="0.45"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4"/>
      <c r="P25" s="35"/>
      <c r="Q25" s="9"/>
      <c r="R25" s="105"/>
      <c r="S25" s="105"/>
      <c r="T25" s="104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</row>
    <row r="26" spans="2:32" ht="11.25" customHeight="1" x14ac:dyDescent="0.4">
      <c r="B26" s="105"/>
      <c r="C26" s="267" t="s">
        <v>114</v>
      </c>
      <c r="D26" s="268"/>
      <c r="E26" s="268"/>
      <c r="F26" s="268"/>
      <c r="G26" s="268"/>
      <c r="H26" s="268"/>
      <c r="I26" s="268"/>
      <c r="J26" s="268"/>
      <c r="K26" s="268"/>
      <c r="L26" s="268" t="s">
        <v>99</v>
      </c>
      <c r="M26" s="271"/>
      <c r="N26" s="105"/>
      <c r="O26" s="104"/>
      <c r="P26" s="35"/>
      <c r="Q26" s="9"/>
      <c r="R26" s="105"/>
      <c r="S26" s="105"/>
      <c r="T26" s="267" t="s">
        <v>204</v>
      </c>
      <c r="U26" s="268"/>
      <c r="V26" s="268"/>
      <c r="W26" s="268"/>
      <c r="X26" s="268"/>
      <c r="Y26" s="268"/>
      <c r="Z26" s="268"/>
      <c r="AA26" s="268"/>
      <c r="AB26" s="268"/>
      <c r="AC26" s="268" t="s">
        <v>99</v>
      </c>
      <c r="AD26" s="271"/>
      <c r="AE26" s="105"/>
      <c r="AF26" s="105"/>
    </row>
    <row r="27" spans="2:32" ht="11.25" customHeight="1" thickBot="1" x14ac:dyDescent="0.45">
      <c r="B27" s="105"/>
      <c r="C27" s="269"/>
      <c r="D27" s="270"/>
      <c r="E27" s="270"/>
      <c r="F27" s="270"/>
      <c r="G27" s="270"/>
      <c r="H27" s="270"/>
      <c r="I27" s="270"/>
      <c r="J27" s="270"/>
      <c r="K27" s="270"/>
      <c r="L27" s="270"/>
      <c r="M27" s="272"/>
      <c r="N27" s="105"/>
      <c r="O27" s="104"/>
      <c r="P27" s="35"/>
      <c r="Q27" s="9"/>
      <c r="R27" s="105"/>
      <c r="S27" s="105"/>
      <c r="T27" s="269"/>
      <c r="U27" s="270"/>
      <c r="V27" s="270"/>
      <c r="W27" s="270"/>
      <c r="X27" s="270"/>
      <c r="Y27" s="270"/>
      <c r="Z27" s="270"/>
      <c r="AA27" s="270"/>
      <c r="AB27" s="270"/>
      <c r="AC27" s="270"/>
      <c r="AD27" s="272"/>
      <c r="AE27" s="105"/>
      <c r="AF27" s="105"/>
    </row>
    <row r="28" spans="2:32" ht="11.25" customHeight="1" thickBot="1" x14ac:dyDescent="0.45">
      <c r="B28" s="105"/>
      <c r="C28" s="105"/>
      <c r="D28" s="105"/>
      <c r="E28" s="104"/>
      <c r="F28" s="105"/>
      <c r="G28" s="105"/>
      <c r="H28" s="105"/>
      <c r="I28" s="105"/>
      <c r="J28" s="105"/>
      <c r="K28" s="105"/>
      <c r="L28" s="105"/>
      <c r="M28" s="105"/>
      <c r="N28" s="105"/>
      <c r="O28" s="104"/>
      <c r="P28" s="35"/>
      <c r="Q28" s="9"/>
      <c r="R28" s="105"/>
      <c r="S28" s="105"/>
      <c r="T28" s="104"/>
      <c r="U28" s="105"/>
      <c r="V28" s="104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</row>
    <row r="29" spans="2:32" ht="11.25" customHeight="1" x14ac:dyDescent="0.4">
      <c r="B29" s="105"/>
      <c r="C29" s="105"/>
      <c r="D29" s="108"/>
      <c r="E29" s="169">
        <v>1</v>
      </c>
      <c r="F29" s="257" t="s">
        <v>115</v>
      </c>
      <c r="G29" s="258"/>
      <c r="H29" s="258"/>
      <c r="I29" s="258"/>
      <c r="J29" s="258"/>
      <c r="K29" s="258"/>
      <c r="L29" s="258"/>
      <c r="M29" s="259"/>
      <c r="N29" s="105"/>
      <c r="P29" s="35"/>
      <c r="Q29" s="9"/>
      <c r="R29" s="104"/>
      <c r="S29" s="103"/>
      <c r="T29" s="169">
        <v>1</v>
      </c>
      <c r="U29" s="260" t="s">
        <v>15</v>
      </c>
      <c r="V29" s="273"/>
      <c r="W29" s="262" t="str">
        <f>F45</f>
        <v>スポルト宇都宮　U10</v>
      </c>
      <c r="X29" s="263"/>
      <c r="Y29" s="263"/>
      <c r="Z29" s="263"/>
      <c r="AA29" s="263"/>
      <c r="AB29" s="263"/>
      <c r="AC29" s="263"/>
      <c r="AD29" s="264"/>
    </row>
    <row r="30" spans="2:32" ht="11.25" customHeight="1" x14ac:dyDescent="0.4">
      <c r="B30" s="105"/>
      <c r="C30" s="105"/>
      <c r="D30" s="106"/>
      <c r="E30" s="169"/>
      <c r="F30" s="242"/>
      <c r="G30" s="243"/>
      <c r="H30" s="243"/>
      <c r="I30" s="243"/>
      <c r="J30" s="243"/>
      <c r="K30" s="243"/>
      <c r="L30" s="243"/>
      <c r="M30" s="244"/>
      <c r="N30" s="105"/>
      <c r="P30" s="35"/>
      <c r="Q30" s="9"/>
      <c r="R30" s="104"/>
      <c r="S30" s="115"/>
      <c r="T30" s="169"/>
      <c r="U30" s="248"/>
      <c r="V30" s="265"/>
      <c r="W30" s="239"/>
      <c r="X30" s="240"/>
      <c r="Y30" s="240"/>
      <c r="Z30" s="240"/>
      <c r="AA30" s="240"/>
      <c r="AB30" s="240"/>
      <c r="AC30" s="240"/>
      <c r="AD30" s="241"/>
    </row>
    <row r="31" spans="2:32" ht="11.25" customHeight="1" x14ac:dyDescent="0.4">
      <c r="B31" s="105"/>
      <c r="C31" s="255" t="s">
        <v>109</v>
      </c>
      <c r="D31" s="108"/>
      <c r="E31" s="169">
        <v>2</v>
      </c>
      <c r="F31" s="242" t="s">
        <v>116</v>
      </c>
      <c r="G31" s="243"/>
      <c r="H31" s="243"/>
      <c r="I31" s="243"/>
      <c r="J31" s="243"/>
      <c r="K31" s="243"/>
      <c r="L31" s="243"/>
      <c r="M31" s="244"/>
      <c r="N31" s="105"/>
      <c r="P31" s="35"/>
      <c r="Q31" s="9"/>
      <c r="R31" s="255" t="s">
        <v>16</v>
      </c>
      <c r="S31" s="116"/>
      <c r="T31" s="169">
        <v>2</v>
      </c>
      <c r="U31" s="248" t="s">
        <v>17</v>
      </c>
      <c r="V31" s="265"/>
      <c r="W31" s="239" t="str">
        <f>F21</f>
        <v>FCアリーバ　U10</v>
      </c>
      <c r="X31" s="240"/>
      <c r="Y31" s="240"/>
      <c r="Z31" s="240"/>
      <c r="AA31" s="240"/>
      <c r="AB31" s="240"/>
      <c r="AC31" s="240"/>
      <c r="AD31" s="241"/>
    </row>
    <row r="32" spans="2:32" ht="11.25" customHeight="1" x14ac:dyDescent="0.4">
      <c r="B32" s="105"/>
      <c r="C32" s="255"/>
      <c r="D32" s="102"/>
      <c r="E32" s="169"/>
      <c r="F32" s="242"/>
      <c r="G32" s="243"/>
      <c r="H32" s="243"/>
      <c r="I32" s="243"/>
      <c r="J32" s="243"/>
      <c r="K32" s="243"/>
      <c r="L32" s="243"/>
      <c r="M32" s="244"/>
      <c r="P32" s="35"/>
      <c r="Q32" s="9"/>
      <c r="R32" s="255"/>
      <c r="S32" s="115"/>
      <c r="T32" s="169"/>
      <c r="U32" s="248"/>
      <c r="V32" s="265"/>
      <c r="W32" s="239"/>
      <c r="X32" s="240"/>
      <c r="Y32" s="240"/>
      <c r="Z32" s="240"/>
      <c r="AA32" s="240"/>
      <c r="AB32" s="240"/>
      <c r="AC32" s="240"/>
      <c r="AD32" s="241"/>
    </row>
    <row r="33" spans="2:33" ht="11.25" customHeight="1" x14ac:dyDescent="0.4">
      <c r="B33" s="105"/>
      <c r="C33" s="105"/>
      <c r="D33" s="107"/>
      <c r="E33" s="169">
        <v>3</v>
      </c>
      <c r="F33" s="242" t="s">
        <v>117</v>
      </c>
      <c r="G33" s="243"/>
      <c r="H33" s="243"/>
      <c r="I33" s="243"/>
      <c r="J33" s="243"/>
      <c r="K33" s="243"/>
      <c r="L33" s="243"/>
      <c r="M33" s="244"/>
      <c r="P33" s="35"/>
      <c r="Q33" s="9"/>
      <c r="R33" s="124"/>
      <c r="S33" s="116"/>
      <c r="T33" s="169">
        <v>3</v>
      </c>
      <c r="U33" s="248" t="s">
        <v>18</v>
      </c>
      <c r="V33" s="265"/>
      <c r="W33" s="239" t="str">
        <f>F73</f>
        <v>カテット白沢SS</v>
      </c>
      <c r="X33" s="240"/>
      <c r="Y33" s="240"/>
      <c r="Z33" s="240"/>
      <c r="AA33" s="240"/>
      <c r="AB33" s="240"/>
      <c r="AC33" s="240"/>
      <c r="AD33" s="241"/>
    </row>
    <row r="34" spans="2:33" ht="11.25" customHeight="1" thickBot="1" x14ac:dyDescent="0.45">
      <c r="B34" s="105"/>
      <c r="C34" s="105"/>
      <c r="D34" s="104"/>
      <c r="E34" s="169"/>
      <c r="F34" s="245"/>
      <c r="G34" s="246"/>
      <c r="H34" s="246"/>
      <c r="I34" s="246"/>
      <c r="J34" s="246"/>
      <c r="K34" s="246"/>
      <c r="L34" s="246"/>
      <c r="M34" s="247"/>
      <c r="N34" s="105"/>
      <c r="P34" s="35"/>
      <c r="Q34" s="9"/>
      <c r="R34" s="104"/>
      <c r="S34" s="109"/>
      <c r="T34" s="169"/>
      <c r="U34" s="250"/>
      <c r="V34" s="266"/>
      <c r="W34" s="252"/>
      <c r="X34" s="253"/>
      <c r="Y34" s="253"/>
      <c r="Z34" s="253"/>
      <c r="AA34" s="253"/>
      <c r="AB34" s="253"/>
      <c r="AC34" s="253"/>
      <c r="AD34" s="254"/>
    </row>
    <row r="35" spans="2:33" ht="11.25" customHeight="1" x14ac:dyDescent="0.4">
      <c r="B35" s="105"/>
      <c r="C35" s="105"/>
      <c r="D35" s="104"/>
      <c r="E35" s="169" t="s">
        <v>9</v>
      </c>
      <c r="F35" s="257" t="s">
        <v>118</v>
      </c>
      <c r="G35" s="258"/>
      <c r="H35" s="258"/>
      <c r="I35" s="258"/>
      <c r="J35" s="258"/>
      <c r="K35" s="258"/>
      <c r="L35" s="258"/>
      <c r="M35" s="259"/>
      <c r="N35" s="256" t="s">
        <v>99</v>
      </c>
      <c r="O35" s="256"/>
      <c r="P35" s="35"/>
      <c r="Q35" s="9"/>
      <c r="R35" s="104"/>
      <c r="S35" s="103"/>
      <c r="T35" s="169">
        <v>4</v>
      </c>
      <c r="U35" s="260" t="s">
        <v>19</v>
      </c>
      <c r="V35" s="273"/>
      <c r="W35" s="262" t="str">
        <f>F55</f>
        <v>unionsc U10</v>
      </c>
      <c r="X35" s="263"/>
      <c r="Y35" s="263"/>
      <c r="Z35" s="263"/>
      <c r="AA35" s="263"/>
      <c r="AB35" s="263"/>
      <c r="AC35" s="263"/>
      <c r="AD35" s="264"/>
    </row>
    <row r="36" spans="2:33" ht="11.25" customHeight="1" x14ac:dyDescent="0.4">
      <c r="B36" s="105"/>
      <c r="C36" s="105"/>
      <c r="D36" s="106"/>
      <c r="E36" s="169"/>
      <c r="F36" s="242"/>
      <c r="G36" s="243"/>
      <c r="H36" s="243"/>
      <c r="I36" s="243"/>
      <c r="J36" s="243"/>
      <c r="K36" s="243"/>
      <c r="L36" s="243"/>
      <c r="M36" s="244"/>
      <c r="N36" s="256"/>
      <c r="O36" s="256"/>
      <c r="P36" s="35"/>
      <c r="Q36" s="8"/>
      <c r="R36" s="104"/>
      <c r="S36" s="115"/>
      <c r="T36" s="169"/>
      <c r="U36" s="248"/>
      <c r="V36" s="265"/>
      <c r="W36" s="239"/>
      <c r="X36" s="240"/>
      <c r="Y36" s="240"/>
      <c r="Z36" s="240"/>
      <c r="AA36" s="240"/>
      <c r="AB36" s="240"/>
      <c r="AC36" s="240"/>
      <c r="AD36" s="241"/>
    </row>
    <row r="37" spans="2:33" ht="11.25" customHeight="1" x14ac:dyDescent="0.4">
      <c r="B37" s="105"/>
      <c r="C37" s="255" t="s">
        <v>110</v>
      </c>
      <c r="D37" s="107"/>
      <c r="E37" s="169">
        <v>5</v>
      </c>
      <c r="F37" s="242" t="s">
        <v>119</v>
      </c>
      <c r="G37" s="243"/>
      <c r="H37" s="243"/>
      <c r="I37" s="243"/>
      <c r="J37" s="243"/>
      <c r="K37" s="243"/>
      <c r="L37" s="243"/>
      <c r="M37" s="244"/>
      <c r="N37" s="104"/>
      <c r="P37" s="35"/>
      <c r="Q37" s="8"/>
      <c r="R37" s="255" t="s">
        <v>20</v>
      </c>
      <c r="S37" s="116"/>
      <c r="T37" s="169">
        <v>5</v>
      </c>
      <c r="U37" s="248" t="s">
        <v>21</v>
      </c>
      <c r="V37" s="265"/>
      <c r="W37" s="239" t="str">
        <f>F47</f>
        <v>サウス宇都宮SC</v>
      </c>
      <c r="X37" s="240"/>
      <c r="Y37" s="240"/>
      <c r="Z37" s="240"/>
      <c r="AA37" s="240"/>
      <c r="AB37" s="240"/>
      <c r="AC37" s="240"/>
      <c r="AD37" s="241"/>
    </row>
    <row r="38" spans="2:33" ht="11.25" customHeight="1" x14ac:dyDescent="0.4">
      <c r="B38" s="105"/>
      <c r="C38" s="255"/>
      <c r="D38" s="106"/>
      <c r="E38" s="169"/>
      <c r="F38" s="242"/>
      <c r="G38" s="243"/>
      <c r="H38" s="243"/>
      <c r="I38" s="243"/>
      <c r="J38" s="243"/>
      <c r="K38" s="243"/>
      <c r="L38" s="243"/>
      <c r="M38" s="244"/>
      <c r="N38" s="104"/>
      <c r="P38" s="35"/>
      <c r="Q38" s="9"/>
      <c r="R38" s="255"/>
      <c r="S38" s="115"/>
      <c r="T38" s="169"/>
      <c r="U38" s="248"/>
      <c r="V38" s="265"/>
      <c r="W38" s="239"/>
      <c r="X38" s="240"/>
      <c r="Y38" s="240"/>
      <c r="Z38" s="240"/>
      <c r="AA38" s="240"/>
      <c r="AB38" s="240"/>
      <c r="AC38" s="240"/>
      <c r="AD38" s="241"/>
    </row>
    <row r="39" spans="2:33" ht="11.25" customHeight="1" x14ac:dyDescent="0.4">
      <c r="B39" s="105"/>
      <c r="C39" s="22"/>
      <c r="D39" s="107"/>
      <c r="E39" s="169">
        <v>6</v>
      </c>
      <c r="F39" s="242" t="s">
        <v>120</v>
      </c>
      <c r="G39" s="243"/>
      <c r="H39" s="243"/>
      <c r="I39" s="243"/>
      <c r="J39" s="243"/>
      <c r="K39" s="243"/>
      <c r="L39" s="243"/>
      <c r="M39" s="244"/>
      <c r="N39" s="105"/>
      <c r="P39" s="35"/>
      <c r="Q39" s="9"/>
      <c r="R39" s="124"/>
      <c r="S39" s="116"/>
      <c r="T39" s="169" t="s">
        <v>207</v>
      </c>
      <c r="U39" s="248" t="s">
        <v>22</v>
      </c>
      <c r="V39" s="265"/>
      <c r="W39" s="239" t="str">
        <f>F33</f>
        <v xml:space="preserve">豊郷JFC宇都宮　U-10 </v>
      </c>
      <c r="X39" s="240"/>
      <c r="Y39" s="240"/>
      <c r="Z39" s="240"/>
      <c r="AA39" s="240"/>
      <c r="AB39" s="240"/>
      <c r="AC39" s="240"/>
      <c r="AD39" s="241"/>
      <c r="AE39" s="256" t="s">
        <v>10</v>
      </c>
      <c r="AF39" s="256"/>
      <c r="AG39" s="128"/>
    </row>
    <row r="40" spans="2:33" ht="11.25" customHeight="1" thickBot="1" x14ac:dyDescent="0.45">
      <c r="B40" s="105"/>
      <c r="C40" s="105"/>
      <c r="D40" s="102"/>
      <c r="E40" s="169"/>
      <c r="F40" s="245"/>
      <c r="G40" s="246"/>
      <c r="H40" s="246"/>
      <c r="I40" s="246"/>
      <c r="J40" s="246"/>
      <c r="K40" s="246"/>
      <c r="L40" s="246"/>
      <c r="M40" s="247"/>
      <c r="N40" s="105"/>
      <c r="P40" s="35"/>
      <c r="Q40" s="9"/>
      <c r="R40" s="104"/>
      <c r="S40" s="109"/>
      <c r="T40" s="169"/>
      <c r="U40" s="250"/>
      <c r="V40" s="266"/>
      <c r="W40" s="252"/>
      <c r="X40" s="253"/>
      <c r="Y40" s="253"/>
      <c r="Z40" s="253"/>
      <c r="AA40" s="253"/>
      <c r="AB40" s="253"/>
      <c r="AC40" s="253"/>
      <c r="AD40" s="254"/>
      <c r="AE40" s="256"/>
      <c r="AF40" s="256"/>
      <c r="AG40" s="128"/>
    </row>
    <row r="41" spans="2:33" ht="11.25" customHeight="1" thickBot="1" x14ac:dyDescent="0.45"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35"/>
      <c r="Q41" s="8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</row>
    <row r="42" spans="2:33" ht="11.25" customHeight="1" x14ac:dyDescent="0.4">
      <c r="B42" s="105"/>
      <c r="C42" s="267" t="s">
        <v>121</v>
      </c>
      <c r="D42" s="268"/>
      <c r="E42" s="268"/>
      <c r="F42" s="268"/>
      <c r="G42" s="268"/>
      <c r="H42" s="268"/>
      <c r="I42" s="268"/>
      <c r="J42" s="268"/>
      <c r="K42" s="268"/>
      <c r="L42" s="268" t="s">
        <v>99</v>
      </c>
      <c r="M42" s="271"/>
      <c r="N42" s="105"/>
      <c r="O42" s="104"/>
      <c r="P42" s="35"/>
      <c r="Q42" s="9"/>
      <c r="R42" s="105"/>
      <c r="S42" s="105"/>
      <c r="T42" s="267" t="s">
        <v>208</v>
      </c>
      <c r="U42" s="268"/>
      <c r="V42" s="268"/>
      <c r="W42" s="268"/>
      <c r="X42" s="268"/>
      <c r="Y42" s="268"/>
      <c r="Z42" s="268"/>
      <c r="AA42" s="268"/>
      <c r="AB42" s="268"/>
      <c r="AC42" s="268" t="s">
        <v>99</v>
      </c>
      <c r="AD42" s="271"/>
      <c r="AE42" s="105"/>
      <c r="AF42" s="105"/>
    </row>
    <row r="43" spans="2:33" ht="11.25" customHeight="1" thickBot="1" x14ac:dyDescent="0.45">
      <c r="B43" s="105"/>
      <c r="C43" s="269"/>
      <c r="D43" s="270"/>
      <c r="E43" s="270"/>
      <c r="F43" s="270"/>
      <c r="G43" s="270"/>
      <c r="H43" s="270"/>
      <c r="I43" s="270"/>
      <c r="J43" s="270"/>
      <c r="K43" s="270"/>
      <c r="L43" s="270"/>
      <c r="M43" s="272"/>
      <c r="N43" s="105"/>
      <c r="O43" s="104"/>
      <c r="P43" s="35"/>
      <c r="Q43" s="9"/>
      <c r="R43" s="105"/>
      <c r="S43" s="105"/>
      <c r="T43" s="269"/>
      <c r="U43" s="270"/>
      <c r="V43" s="270"/>
      <c r="W43" s="270"/>
      <c r="X43" s="270"/>
      <c r="Y43" s="270"/>
      <c r="Z43" s="270"/>
      <c r="AA43" s="270"/>
      <c r="AB43" s="270"/>
      <c r="AC43" s="270"/>
      <c r="AD43" s="272"/>
      <c r="AE43" s="105"/>
      <c r="AF43" s="105"/>
    </row>
    <row r="44" spans="2:33" ht="11.25" customHeight="1" thickBot="1" x14ac:dyDescent="0.45">
      <c r="B44" s="105"/>
      <c r="C44" s="105"/>
      <c r="D44" s="105"/>
      <c r="E44" s="104"/>
      <c r="F44" s="105"/>
      <c r="G44" s="105"/>
      <c r="H44" s="105"/>
      <c r="I44" s="105"/>
      <c r="J44" s="105"/>
      <c r="K44" s="105"/>
      <c r="L44" s="105"/>
      <c r="M44" s="104"/>
      <c r="N44" s="105"/>
      <c r="O44" s="104"/>
      <c r="P44" s="35"/>
      <c r="Q44" s="9"/>
      <c r="R44" s="105"/>
      <c r="S44" s="105"/>
      <c r="T44" s="104"/>
      <c r="U44" s="105"/>
      <c r="V44" s="104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</row>
    <row r="45" spans="2:33" ht="11.25" customHeight="1" x14ac:dyDescent="0.4">
      <c r="B45" s="105"/>
      <c r="C45" s="105"/>
      <c r="D45" s="108"/>
      <c r="E45" s="169">
        <v>1</v>
      </c>
      <c r="F45" s="257" t="s">
        <v>122</v>
      </c>
      <c r="G45" s="258"/>
      <c r="H45" s="258"/>
      <c r="I45" s="258"/>
      <c r="J45" s="258"/>
      <c r="K45" s="258"/>
      <c r="L45" s="258"/>
      <c r="M45" s="259"/>
      <c r="N45" s="105"/>
      <c r="P45" s="35"/>
      <c r="Q45" s="8"/>
      <c r="R45" s="104"/>
      <c r="S45" s="103"/>
      <c r="T45" s="169">
        <v>1</v>
      </c>
      <c r="U45" s="260" t="s">
        <v>11</v>
      </c>
      <c r="V45" s="261"/>
      <c r="W45" s="262" t="str">
        <f>F61</f>
        <v>宝木キッカーズ</v>
      </c>
      <c r="X45" s="263"/>
      <c r="Y45" s="263"/>
      <c r="Z45" s="263"/>
      <c r="AA45" s="263"/>
      <c r="AB45" s="263"/>
      <c r="AC45" s="263"/>
      <c r="AD45" s="264"/>
      <c r="AE45" s="170"/>
      <c r="AF45" s="171"/>
      <c r="AG45" s="171"/>
    </row>
    <row r="46" spans="2:33" ht="11.25" customHeight="1" x14ac:dyDescent="0.4">
      <c r="B46" s="105"/>
      <c r="C46" s="105"/>
      <c r="D46" s="106"/>
      <c r="E46" s="169"/>
      <c r="F46" s="242"/>
      <c r="G46" s="243"/>
      <c r="H46" s="243"/>
      <c r="I46" s="243"/>
      <c r="J46" s="243"/>
      <c r="K46" s="243"/>
      <c r="L46" s="243"/>
      <c r="M46" s="244"/>
      <c r="N46" s="105"/>
      <c r="P46" s="35"/>
      <c r="Q46" s="9"/>
      <c r="R46" s="104"/>
      <c r="S46" s="115"/>
      <c r="T46" s="169"/>
      <c r="U46" s="248"/>
      <c r="V46" s="249"/>
      <c r="W46" s="239"/>
      <c r="X46" s="240"/>
      <c r="Y46" s="240"/>
      <c r="Z46" s="240"/>
      <c r="AA46" s="240"/>
      <c r="AB46" s="240"/>
      <c r="AC46" s="240"/>
      <c r="AD46" s="241"/>
      <c r="AE46" s="170"/>
      <c r="AF46" s="171"/>
      <c r="AG46" s="171"/>
    </row>
    <row r="47" spans="2:33" ht="11.25" customHeight="1" x14ac:dyDescent="0.4">
      <c r="B47" s="105"/>
      <c r="C47" s="255" t="s">
        <v>111</v>
      </c>
      <c r="D47" s="108"/>
      <c r="E47" s="169">
        <v>2</v>
      </c>
      <c r="F47" s="242" t="s">
        <v>123</v>
      </c>
      <c r="G47" s="243"/>
      <c r="H47" s="243"/>
      <c r="I47" s="243"/>
      <c r="J47" s="243"/>
      <c r="K47" s="243"/>
      <c r="L47" s="243"/>
      <c r="M47" s="244"/>
      <c r="N47" s="105"/>
      <c r="P47" s="35"/>
      <c r="Q47" s="9"/>
      <c r="R47" s="255" t="s">
        <v>12</v>
      </c>
      <c r="S47" s="116"/>
      <c r="T47" s="169">
        <v>2</v>
      </c>
      <c r="U47" s="248" t="s">
        <v>13</v>
      </c>
      <c r="V47" s="249"/>
      <c r="W47" s="239" t="str">
        <f>F13</f>
        <v>国本JSC　ジュニア</v>
      </c>
      <c r="X47" s="240"/>
      <c r="Y47" s="240"/>
      <c r="Z47" s="240"/>
      <c r="AA47" s="240"/>
      <c r="AB47" s="240"/>
      <c r="AC47" s="240"/>
      <c r="AD47" s="241"/>
    </row>
    <row r="48" spans="2:33" ht="11.25" customHeight="1" x14ac:dyDescent="0.4">
      <c r="B48" s="105"/>
      <c r="C48" s="255"/>
      <c r="D48" s="102"/>
      <c r="E48" s="169"/>
      <c r="F48" s="242"/>
      <c r="G48" s="243"/>
      <c r="H48" s="243"/>
      <c r="I48" s="243"/>
      <c r="J48" s="243"/>
      <c r="K48" s="243"/>
      <c r="L48" s="243"/>
      <c r="M48" s="244"/>
      <c r="P48" s="35"/>
      <c r="Q48" s="8"/>
      <c r="R48" s="255"/>
      <c r="S48" s="115"/>
      <c r="T48" s="169"/>
      <c r="U48" s="248"/>
      <c r="V48" s="249"/>
      <c r="W48" s="239"/>
      <c r="X48" s="240"/>
      <c r="Y48" s="240"/>
      <c r="Z48" s="240"/>
      <c r="AA48" s="240"/>
      <c r="AB48" s="240"/>
      <c r="AC48" s="240"/>
      <c r="AD48" s="241"/>
    </row>
    <row r="49" spans="2:33" ht="11.25" customHeight="1" x14ac:dyDescent="0.4">
      <c r="B49" s="105"/>
      <c r="C49" s="105"/>
      <c r="D49" s="107"/>
      <c r="E49" s="169">
        <v>3</v>
      </c>
      <c r="F49" s="242" t="s">
        <v>124</v>
      </c>
      <c r="G49" s="243"/>
      <c r="H49" s="243"/>
      <c r="I49" s="243"/>
      <c r="J49" s="243"/>
      <c r="K49" s="243"/>
      <c r="L49" s="243"/>
      <c r="M49" s="244"/>
      <c r="P49" s="35"/>
      <c r="Q49" s="9"/>
      <c r="R49" s="124"/>
      <c r="S49" s="116"/>
      <c r="T49" s="169">
        <v>3</v>
      </c>
      <c r="U49" s="248" t="s">
        <v>14</v>
      </c>
      <c r="V49" s="249"/>
      <c r="W49" s="239" t="str">
        <f>F49</f>
        <v>富士見SSS　U-10</v>
      </c>
      <c r="X49" s="240"/>
      <c r="Y49" s="240"/>
      <c r="Z49" s="240"/>
      <c r="AA49" s="240"/>
      <c r="AB49" s="240"/>
      <c r="AC49" s="240"/>
      <c r="AD49" s="241"/>
    </row>
    <row r="50" spans="2:33" ht="11.25" customHeight="1" thickBot="1" x14ac:dyDescent="0.45">
      <c r="B50" s="105"/>
      <c r="C50" s="105"/>
      <c r="D50" s="104"/>
      <c r="E50" s="169"/>
      <c r="F50" s="245"/>
      <c r="G50" s="246"/>
      <c r="H50" s="246"/>
      <c r="I50" s="246"/>
      <c r="J50" s="246"/>
      <c r="K50" s="246"/>
      <c r="L50" s="246"/>
      <c r="M50" s="247"/>
      <c r="N50" s="105"/>
      <c r="P50" s="35"/>
      <c r="Q50" s="9"/>
      <c r="R50" s="104"/>
      <c r="S50" s="109"/>
      <c r="T50" s="169"/>
      <c r="U50" s="250"/>
      <c r="V50" s="251"/>
      <c r="W50" s="252"/>
      <c r="X50" s="253"/>
      <c r="Y50" s="253"/>
      <c r="Z50" s="253"/>
      <c r="AA50" s="253"/>
      <c r="AB50" s="253"/>
      <c r="AC50" s="253"/>
      <c r="AD50" s="254"/>
    </row>
    <row r="51" spans="2:33" ht="11.25" customHeight="1" x14ac:dyDescent="0.4">
      <c r="B51" s="105"/>
      <c r="C51" s="105"/>
      <c r="D51" s="104"/>
      <c r="E51" s="169" t="s">
        <v>9</v>
      </c>
      <c r="F51" s="257" t="s">
        <v>125</v>
      </c>
      <c r="G51" s="258"/>
      <c r="H51" s="258"/>
      <c r="I51" s="258"/>
      <c r="J51" s="258"/>
      <c r="K51" s="258"/>
      <c r="L51" s="258"/>
      <c r="M51" s="259"/>
      <c r="N51" s="256" t="s">
        <v>99</v>
      </c>
      <c r="O51" s="256"/>
      <c r="P51" s="35"/>
      <c r="Q51" s="9"/>
      <c r="R51" s="104"/>
      <c r="S51" s="103"/>
      <c r="T51" s="169">
        <v>4</v>
      </c>
      <c r="U51" s="260" t="s">
        <v>27</v>
      </c>
      <c r="V51" s="273"/>
      <c r="W51" s="262" t="str">
        <f>F35</f>
        <v>FCグランディールjr</v>
      </c>
      <c r="X51" s="263"/>
      <c r="Y51" s="263"/>
      <c r="Z51" s="263"/>
      <c r="AA51" s="263"/>
      <c r="AB51" s="263"/>
      <c r="AC51" s="263"/>
      <c r="AD51" s="264"/>
    </row>
    <row r="52" spans="2:33" ht="11.25" customHeight="1" x14ac:dyDescent="0.4">
      <c r="B52" s="105"/>
      <c r="C52" s="105"/>
      <c r="D52" s="106"/>
      <c r="E52" s="169"/>
      <c r="F52" s="242"/>
      <c r="G52" s="243"/>
      <c r="H52" s="243"/>
      <c r="I52" s="243"/>
      <c r="J52" s="243"/>
      <c r="K52" s="243"/>
      <c r="L52" s="243"/>
      <c r="M52" s="244"/>
      <c r="N52" s="256"/>
      <c r="O52" s="256"/>
      <c r="P52" s="35"/>
      <c r="Q52" s="9"/>
      <c r="R52" s="104"/>
      <c r="S52" s="115"/>
      <c r="T52" s="169"/>
      <c r="U52" s="248"/>
      <c r="V52" s="265"/>
      <c r="W52" s="239"/>
      <c r="X52" s="240"/>
      <c r="Y52" s="240"/>
      <c r="Z52" s="240"/>
      <c r="AA52" s="240"/>
      <c r="AB52" s="240"/>
      <c r="AC52" s="240"/>
      <c r="AD52" s="241"/>
    </row>
    <row r="53" spans="2:33" ht="11.25" customHeight="1" x14ac:dyDescent="0.4">
      <c r="B53" s="105"/>
      <c r="C53" s="255" t="s">
        <v>112</v>
      </c>
      <c r="D53" s="107"/>
      <c r="E53" s="169">
        <v>5</v>
      </c>
      <c r="F53" s="242" t="s">
        <v>126</v>
      </c>
      <c r="G53" s="243"/>
      <c r="H53" s="243"/>
      <c r="I53" s="243"/>
      <c r="J53" s="243"/>
      <c r="K53" s="243"/>
      <c r="L53" s="243"/>
      <c r="M53" s="244"/>
      <c r="N53" s="104"/>
      <c r="P53" s="35"/>
      <c r="Q53" s="9"/>
      <c r="R53" s="255" t="s">
        <v>28</v>
      </c>
      <c r="S53" s="116"/>
      <c r="T53" s="169">
        <v>5</v>
      </c>
      <c r="U53" s="248" t="s">
        <v>29</v>
      </c>
      <c r="V53" s="265"/>
      <c r="W53" s="239" t="str">
        <f>F65</f>
        <v>ウエストフットコム　U10</v>
      </c>
      <c r="X53" s="240"/>
      <c r="Y53" s="240"/>
      <c r="Z53" s="240"/>
      <c r="AA53" s="240"/>
      <c r="AB53" s="240"/>
      <c r="AC53" s="240"/>
      <c r="AD53" s="241"/>
      <c r="AE53" s="129"/>
      <c r="AF53" s="130"/>
      <c r="AG53" s="130"/>
    </row>
    <row r="54" spans="2:33" ht="11.25" customHeight="1" x14ac:dyDescent="0.4">
      <c r="B54" s="105"/>
      <c r="C54" s="255"/>
      <c r="D54" s="106"/>
      <c r="E54" s="169"/>
      <c r="F54" s="242"/>
      <c r="G54" s="243"/>
      <c r="H54" s="243"/>
      <c r="I54" s="243"/>
      <c r="J54" s="243"/>
      <c r="K54" s="243"/>
      <c r="L54" s="243"/>
      <c r="M54" s="244"/>
      <c r="N54" s="104"/>
      <c r="P54" s="35"/>
      <c r="Q54" s="9"/>
      <c r="R54" s="255"/>
      <c r="S54" s="115"/>
      <c r="T54" s="169"/>
      <c r="U54" s="248"/>
      <c r="V54" s="265"/>
      <c r="W54" s="239"/>
      <c r="X54" s="240"/>
      <c r="Y54" s="240"/>
      <c r="Z54" s="240"/>
      <c r="AA54" s="240"/>
      <c r="AB54" s="240"/>
      <c r="AC54" s="240"/>
      <c r="AD54" s="241"/>
      <c r="AE54" s="129"/>
      <c r="AF54" s="130"/>
      <c r="AG54" s="130"/>
    </row>
    <row r="55" spans="2:33" ht="11.25" customHeight="1" x14ac:dyDescent="0.4">
      <c r="B55" s="105"/>
      <c r="C55" s="22"/>
      <c r="D55" s="107"/>
      <c r="E55" s="169">
        <v>6</v>
      </c>
      <c r="F55" s="242" t="s">
        <v>127</v>
      </c>
      <c r="G55" s="243"/>
      <c r="H55" s="243"/>
      <c r="I55" s="243"/>
      <c r="J55" s="243"/>
      <c r="K55" s="243"/>
      <c r="L55" s="243"/>
      <c r="M55" s="244"/>
      <c r="N55" s="105"/>
      <c r="P55" s="35"/>
      <c r="Q55" s="9"/>
      <c r="R55" s="124"/>
      <c r="S55" s="116"/>
      <c r="T55" s="169" t="s">
        <v>207</v>
      </c>
      <c r="U55" s="248" t="s">
        <v>30</v>
      </c>
      <c r="V55" s="265"/>
      <c r="W55" s="239" t="str">
        <f>F19</f>
        <v>上河内JSC</v>
      </c>
      <c r="X55" s="240"/>
      <c r="Y55" s="240"/>
      <c r="Z55" s="240"/>
      <c r="AA55" s="240"/>
      <c r="AB55" s="240"/>
      <c r="AC55" s="240"/>
      <c r="AD55" s="241"/>
      <c r="AE55" s="256" t="s">
        <v>10</v>
      </c>
      <c r="AF55" s="256"/>
      <c r="AG55" s="130"/>
    </row>
    <row r="56" spans="2:33" ht="11.25" customHeight="1" thickBot="1" x14ac:dyDescent="0.45">
      <c r="B56" s="105"/>
      <c r="C56" s="105"/>
      <c r="D56" s="102"/>
      <c r="E56" s="169"/>
      <c r="F56" s="245"/>
      <c r="G56" s="246"/>
      <c r="H56" s="246"/>
      <c r="I56" s="246"/>
      <c r="J56" s="246"/>
      <c r="K56" s="246"/>
      <c r="L56" s="246"/>
      <c r="M56" s="247"/>
      <c r="N56" s="105"/>
      <c r="P56" s="35"/>
      <c r="Q56" s="9"/>
      <c r="R56" s="104"/>
      <c r="S56" s="109"/>
      <c r="T56" s="169"/>
      <c r="U56" s="250"/>
      <c r="V56" s="266"/>
      <c r="W56" s="252"/>
      <c r="X56" s="253"/>
      <c r="Y56" s="253"/>
      <c r="Z56" s="253"/>
      <c r="AA56" s="253"/>
      <c r="AB56" s="253"/>
      <c r="AC56" s="253"/>
      <c r="AD56" s="254"/>
      <c r="AE56" s="256"/>
      <c r="AF56" s="256"/>
      <c r="AG56" s="130"/>
    </row>
    <row r="57" spans="2:33" ht="11.25" customHeight="1" thickBot="1" x14ac:dyDescent="0.45">
      <c r="B57" s="105"/>
      <c r="C57" s="104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4"/>
      <c r="P57" s="35"/>
      <c r="Q57" s="9"/>
      <c r="R57" s="105"/>
      <c r="S57" s="105"/>
      <c r="T57" s="104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</row>
    <row r="58" spans="2:33" ht="11.25" customHeight="1" x14ac:dyDescent="0.4">
      <c r="B58" s="105"/>
      <c r="C58" s="267" t="s">
        <v>128</v>
      </c>
      <c r="D58" s="268"/>
      <c r="E58" s="268"/>
      <c r="F58" s="268"/>
      <c r="G58" s="268"/>
      <c r="H58" s="268"/>
      <c r="I58" s="268"/>
      <c r="J58" s="268"/>
      <c r="K58" s="268"/>
      <c r="L58" s="268" t="s">
        <v>99</v>
      </c>
      <c r="M58" s="271"/>
      <c r="N58" s="105"/>
      <c r="O58" s="104"/>
      <c r="P58" s="35"/>
      <c r="Q58" s="9"/>
      <c r="R58" s="105"/>
      <c r="S58" s="105"/>
      <c r="T58" s="267" t="s">
        <v>209</v>
      </c>
      <c r="U58" s="268"/>
      <c r="V58" s="268"/>
      <c r="W58" s="268"/>
      <c r="X58" s="268"/>
      <c r="Y58" s="268"/>
      <c r="Z58" s="268"/>
      <c r="AA58" s="268"/>
      <c r="AB58" s="268"/>
      <c r="AC58" s="268" t="s">
        <v>99</v>
      </c>
      <c r="AD58" s="271"/>
      <c r="AE58" s="105"/>
      <c r="AF58" s="105"/>
    </row>
    <row r="59" spans="2:33" ht="11.25" customHeight="1" thickBot="1" x14ac:dyDescent="0.45">
      <c r="B59" s="105"/>
      <c r="C59" s="269"/>
      <c r="D59" s="270"/>
      <c r="E59" s="270"/>
      <c r="F59" s="270"/>
      <c r="G59" s="270"/>
      <c r="H59" s="270"/>
      <c r="I59" s="270"/>
      <c r="J59" s="270"/>
      <c r="K59" s="270"/>
      <c r="L59" s="270"/>
      <c r="M59" s="272"/>
      <c r="N59" s="105"/>
      <c r="O59" s="104"/>
      <c r="P59" s="35"/>
      <c r="Q59" s="9"/>
      <c r="R59" s="105"/>
      <c r="S59" s="105"/>
      <c r="T59" s="269"/>
      <c r="U59" s="270"/>
      <c r="V59" s="270"/>
      <c r="W59" s="270"/>
      <c r="X59" s="270"/>
      <c r="Y59" s="270"/>
      <c r="Z59" s="270"/>
      <c r="AA59" s="270"/>
      <c r="AB59" s="270"/>
      <c r="AC59" s="270"/>
      <c r="AD59" s="272"/>
      <c r="AE59" s="105"/>
      <c r="AF59" s="105"/>
    </row>
    <row r="60" spans="2:33" ht="11.25" customHeight="1" thickBot="1" x14ac:dyDescent="0.45">
      <c r="B60" s="105"/>
      <c r="C60" s="105"/>
      <c r="D60" s="105"/>
      <c r="E60" s="104"/>
      <c r="F60" s="105"/>
      <c r="G60" s="105"/>
      <c r="H60" s="105"/>
      <c r="I60" s="105"/>
      <c r="J60" s="105"/>
      <c r="K60" s="105"/>
      <c r="L60" s="105"/>
      <c r="M60" s="105"/>
      <c r="N60" s="105"/>
      <c r="O60" s="104"/>
      <c r="P60" s="35"/>
      <c r="Q60" s="9"/>
      <c r="R60" s="105"/>
      <c r="S60" s="105"/>
      <c r="T60" s="104"/>
      <c r="U60" s="105"/>
      <c r="V60" s="104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</row>
    <row r="61" spans="2:33" ht="11.25" customHeight="1" x14ac:dyDescent="0.4">
      <c r="B61" s="105"/>
      <c r="C61" s="105"/>
      <c r="D61" s="108"/>
      <c r="E61" s="169">
        <v>1</v>
      </c>
      <c r="F61" s="257" t="s">
        <v>129</v>
      </c>
      <c r="G61" s="258"/>
      <c r="H61" s="258"/>
      <c r="I61" s="258"/>
      <c r="J61" s="258"/>
      <c r="K61" s="258"/>
      <c r="L61" s="258"/>
      <c r="M61" s="259"/>
      <c r="N61" s="105"/>
      <c r="P61" s="35"/>
      <c r="Q61" s="9"/>
      <c r="R61" s="105"/>
      <c r="S61" s="105"/>
      <c r="T61" s="169">
        <v>1</v>
      </c>
      <c r="U61" s="260" t="s">
        <v>31</v>
      </c>
      <c r="V61" s="273"/>
      <c r="W61" s="262" t="str">
        <f>F23</f>
        <v>石井FC</v>
      </c>
      <c r="X61" s="263"/>
      <c r="Y61" s="263"/>
      <c r="Z61" s="263"/>
      <c r="AA61" s="263"/>
      <c r="AB61" s="263"/>
      <c r="AC61" s="263"/>
      <c r="AD61" s="264"/>
    </row>
    <row r="62" spans="2:33" ht="11.25" customHeight="1" x14ac:dyDescent="0.4">
      <c r="B62" s="105"/>
      <c r="C62" s="105"/>
      <c r="D62" s="106"/>
      <c r="E62" s="169"/>
      <c r="F62" s="242"/>
      <c r="G62" s="243"/>
      <c r="H62" s="243"/>
      <c r="I62" s="243"/>
      <c r="J62" s="243"/>
      <c r="K62" s="243"/>
      <c r="L62" s="243"/>
      <c r="M62" s="244"/>
      <c r="N62" s="105"/>
      <c r="P62" s="35"/>
      <c r="Q62" s="9"/>
      <c r="R62" s="105"/>
      <c r="S62" s="115"/>
      <c r="T62" s="169"/>
      <c r="U62" s="248"/>
      <c r="V62" s="265"/>
      <c r="W62" s="239"/>
      <c r="X62" s="240"/>
      <c r="Y62" s="240"/>
      <c r="Z62" s="240"/>
      <c r="AA62" s="240"/>
      <c r="AB62" s="240"/>
      <c r="AC62" s="240"/>
      <c r="AD62" s="241"/>
    </row>
    <row r="63" spans="2:33" ht="11.25" customHeight="1" x14ac:dyDescent="0.4">
      <c r="B63" s="105"/>
      <c r="C63" s="255" t="s">
        <v>32</v>
      </c>
      <c r="D63" s="108"/>
      <c r="E63" s="169">
        <v>2</v>
      </c>
      <c r="F63" s="242" t="s">
        <v>130</v>
      </c>
      <c r="G63" s="243"/>
      <c r="H63" s="243"/>
      <c r="I63" s="243"/>
      <c r="J63" s="243"/>
      <c r="K63" s="243"/>
      <c r="L63" s="243"/>
      <c r="M63" s="244"/>
      <c r="N63" s="105"/>
      <c r="P63" s="35"/>
      <c r="Q63" s="9"/>
      <c r="R63" s="255" t="s">
        <v>32</v>
      </c>
      <c r="S63" s="116"/>
      <c r="T63" s="169">
        <v>2</v>
      </c>
      <c r="U63" s="248" t="s">
        <v>33</v>
      </c>
      <c r="V63" s="265"/>
      <c r="W63" s="239" t="str">
        <f>F39</f>
        <v>FC Riso B</v>
      </c>
      <c r="X63" s="240"/>
      <c r="Y63" s="240"/>
      <c r="Z63" s="240"/>
      <c r="AA63" s="240"/>
      <c r="AB63" s="240"/>
      <c r="AC63" s="240"/>
      <c r="AD63" s="241"/>
    </row>
    <row r="64" spans="2:33" ht="11.25" customHeight="1" x14ac:dyDescent="0.4">
      <c r="B64" s="105"/>
      <c r="C64" s="255"/>
      <c r="D64" s="102"/>
      <c r="E64" s="169"/>
      <c r="F64" s="242"/>
      <c r="G64" s="243"/>
      <c r="H64" s="243"/>
      <c r="I64" s="243"/>
      <c r="J64" s="243"/>
      <c r="K64" s="243"/>
      <c r="L64" s="243"/>
      <c r="M64" s="244"/>
      <c r="P64" s="35"/>
      <c r="Q64" s="8"/>
      <c r="R64" s="255"/>
      <c r="S64" s="115"/>
      <c r="T64" s="169"/>
      <c r="U64" s="248"/>
      <c r="V64" s="265"/>
      <c r="W64" s="239"/>
      <c r="X64" s="240"/>
      <c r="Y64" s="240"/>
      <c r="Z64" s="240"/>
      <c r="AA64" s="240"/>
      <c r="AB64" s="240"/>
      <c r="AC64" s="240"/>
      <c r="AD64" s="241"/>
    </row>
    <row r="65" spans="1:33" ht="11.25" customHeight="1" x14ac:dyDescent="0.4">
      <c r="B65" s="105"/>
      <c r="C65" s="105"/>
      <c r="D65" s="107"/>
      <c r="E65" s="169">
        <v>3</v>
      </c>
      <c r="F65" s="242" t="s">
        <v>131</v>
      </c>
      <c r="G65" s="243"/>
      <c r="H65" s="243"/>
      <c r="I65" s="243"/>
      <c r="J65" s="243"/>
      <c r="K65" s="243"/>
      <c r="L65" s="243"/>
      <c r="M65" s="244"/>
      <c r="P65" s="35"/>
      <c r="Q65" s="9"/>
      <c r="R65" s="124"/>
      <c r="S65" s="116"/>
      <c r="T65" s="169">
        <v>3</v>
      </c>
      <c r="U65" s="248" t="s">
        <v>34</v>
      </c>
      <c r="V65" s="265"/>
      <c r="W65" s="239" t="str">
        <f>F51</f>
        <v>FCみらい</v>
      </c>
      <c r="X65" s="240"/>
      <c r="Y65" s="240"/>
      <c r="Z65" s="240"/>
      <c r="AA65" s="240"/>
      <c r="AB65" s="240"/>
      <c r="AC65" s="240"/>
      <c r="AD65" s="241"/>
    </row>
    <row r="66" spans="1:33" ht="11.25" customHeight="1" thickBot="1" x14ac:dyDescent="0.45">
      <c r="B66" s="105"/>
      <c r="C66" s="105"/>
      <c r="D66" s="104"/>
      <c r="E66" s="169"/>
      <c r="F66" s="245"/>
      <c r="G66" s="246"/>
      <c r="H66" s="246"/>
      <c r="I66" s="246"/>
      <c r="J66" s="246"/>
      <c r="K66" s="246"/>
      <c r="L66" s="246"/>
      <c r="M66" s="247"/>
      <c r="N66" s="105"/>
      <c r="P66" s="36"/>
      <c r="Q66" s="9"/>
      <c r="R66" s="105"/>
      <c r="S66" s="109"/>
      <c r="T66" s="169"/>
      <c r="U66" s="250"/>
      <c r="V66" s="266"/>
      <c r="W66" s="252"/>
      <c r="X66" s="253"/>
      <c r="Y66" s="253"/>
      <c r="Z66" s="253"/>
      <c r="AA66" s="253"/>
      <c r="AB66" s="253"/>
      <c r="AC66" s="253"/>
      <c r="AD66" s="254"/>
    </row>
    <row r="67" spans="1:33" ht="11.25" customHeight="1" x14ac:dyDescent="0.4">
      <c r="B67" s="105"/>
      <c r="C67" s="105"/>
      <c r="D67" s="104"/>
      <c r="E67" s="169" t="s">
        <v>9</v>
      </c>
      <c r="F67" s="257" t="s">
        <v>132</v>
      </c>
      <c r="G67" s="258"/>
      <c r="H67" s="258"/>
      <c r="I67" s="258"/>
      <c r="J67" s="258"/>
      <c r="K67" s="258"/>
      <c r="L67" s="258"/>
      <c r="M67" s="259"/>
      <c r="N67" s="256" t="s">
        <v>99</v>
      </c>
      <c r="O67" s="256"/>
      <c r="P67" s="36"/>
      <c r="Q67" s="9"/>
      <c r="R67" s="105"/>
      <c r="S67" s="105"/>
      <c r="T67" s="169">
        <v>4</v>
      </c>
      <c r="U67" s="260" t="s">
        <v>35</v>
      </c>
      <c r="V67" s="261"/>
      <c r="W67" s="262" t="str">
        <f>F15</f>
        <v>岡西FC１０</v>
      </c>
      <c r="X67" s="263"/>
      <c r="Y67" s="263"/>
      <c r="Z67" s="263"/>
      <c r="AA67" s="263"/>
      <c r="AB67" s="263"/>
      <c r="AC67" s="263"/>
      <c r="AD67" s="264"/>
    </row>
    <row r="68" spans="1:33" ht="11.25" customHeight="1" x14ac:dyDescent="0.4">
      <c r="B68" s="105"/>
      <c r="C68" s="105"/>
      <c r="D68" s="106"/>
      <c r="E68" s="169"/>
      <c r="F68" s="242"/>
      <c r="G68" s="243"/>
      <c r="H68" s="243"/>
      <c r="I68" s="243"/>
      <c r="J68" s="243"/>
      <c r="K68" s="243"/>
      <c r="L68" s="243"/>
      <c r="M68" s="244"/>
      <c r="N68" s="256"/>
      <c r="O68" s="256"/>
      <c r="P68" s="36"/>
      <c r="Q68" s="9"/>
      <c r="R68" s="105"/>
      <c r="S68" s="115"/>
      <c r="T68" s="169"/>
      <c r="U68" s="248"/>
      <c r="V68" s="249"/>
      <c r="W68" s="239"/>
      <c r="X68" s="240"/>
      <c r="Y68" s="240"/>
      <c r="Z68" s="240"/>
      <c r="AA68" s="240"/>
      <c r="AB68" s="240"/>
      <c r="AC68" s="240"/>
      <c r="AD68" s="241"/>
    </row>
    <row r="69" spans="1:33" ht="11.25" customHeight="1" x14ac:dyDescent="0.4">
      <c r="D69" s="107"/>
      <c r="E69" s="169">
        <v>5</v>
      </c>
      <c r="F69" s="242" t="s">
        <v>133</v>
      </c>
      <c r="G69" s="243"/>
      <c r="H69" s="243"/>
      <c r="I69" s="243"/>
      <c r="J69" s="243"/>
      <c r="K69" s="243"/>
      <c r="L69" s="243"/>
      <c r="M69" s="244"/>
      <c r="N69" s="104"/>
      <c r="P69" s="36"/>
      <c r="Q69" s="9"/>
      <c r="R69" s="124"/>
      <c r="S69" s="116"/>
      <c r="T69" s="169">
        <v>5</v>
      </c>
      <c r="U69" s="248" t="s">
        <v>36</v>
      </c>
      <c r="V69" s="249"/>
      <c r="W69" s="239" t="str">
        <f>F29</f>
        <v>清原シザース</v>
      </c>
      <c r="X69" s="240"/>
      <c r="Y69" s="240"/>
      <c r="Z69" s="240"/>
      <c r="AA69" s="240"/>
      <c r="AB69" s="240"/>
      <c r="AC69" s="240"/>
      <c r="AD69" s="241"/>
    </row>
    <row r="70" spans="1:33" ht="11.25" customHeight="1" x14ac:dyDescent="0.4">
      <c r="C70" s="255" t="s">
        <v>113</v>
      </c>
      <c r="D70" s="106"/>
      <c r="E70" s="169"/>
      <c r="F70" s="242"/>
      <c r="G70" s="243"/>
      <c r="H70" s="243"/>
      <c r="I70" s="243"/>
      <c r="J70" s="243"/>
      <c r="K70" s="243"/>
      <c r="L70" s="243"/>
      <c r="M70" s="244"/>
      <c r="N70" s="104"/>
      <c r="P70" s="36"/>
      <c r="Q70" s="9"/>
      <c r="R70" s="255" t="s">
        <v>37</v>
      </c>
      <c r="S70" s="115"/>
      <c r="T70" s="169"/>
      <c r="U70" s="248"/>
      <c r="V70" s="249"/>
      <c r="W70" s="239"/>
      <c r="X70" s="240"/>
      <c r="Y70" s="240"/>
      <c r="Z70" s="240"/>
      <c r="AA70" s="240"/>
      <c r="AB70" s="240"/>
      <c r="AC70" s="240"/>
      <c r="AD70" s="241"/>
    </row>
    <row r="71" spans="1:33" ht="11.25" customHeight="1" x14ac:dyDescent="0.4">
      <c r="B71" s="105"/>
      <c r="C71" s="255"/>
      <c r="D71" s="107"/>
      <c r="E71" s="169">
        <v>6</v>
      </c>
      <c r="F71" s="242" t="s">
        <v>134</v>
      </c>
      <c r="G71" s="243"/>
      <c r="H71" s="243"/>
      <c r="I71" s="243"/>
      <c r="J71" s="243"/>
      <c r="K71" s="243"/>
      <c r="L71" s="243"/>
      <c r="M71" s="244"/>
      <c r="N71" s="105"/>
      <c r="P71" s="36"/>
      <c r="Q71" s="9"/>
      <c r="R71" s="255"/>
      <c r="S71" s="116"/>
      <c r="T71" s="169">
        <v>6</v>
      </c>
      <c r="U71" s="248" t="s">
        <v>38</v>
      </c>
      <c r="V71" s="249"/>
      <c r="W71" s="239" t="str">
        <f>F63</f>
        <v>SUGAO・SC U-10</v>
      </c>
      <c r="X71" s="240"/>
      <c r="Y71" s="240"/>
      <c r="Z71" s="240"/>
      <c r="AA71" s="240"/>
      <c r="AB71" s="240"/>
      <c r="AC71" s="240"/>
      <c r="AD71" s="241"/>
    </row>
    <row r="72" spans="1:33" ht="11.25" customHeight="1" x14ac:dyDescent="0.4">
      <c r="B72" s="105"/>
      <c r="C72" s="105"/>
      <c r="D72" s="106"/>
      <c r="E72" s="169"/>
      <c r="F72" s="242"/>
      <c r="G72" s="243"/>
      <c r="H72" s="243"/>
      <c r="I72" s="243"/>
      <c r="J72" s="243"/>
      <c r="K72" s="243"/>
      <c r="L72" s="243"/>
      <c r="M72" s="244"/>
      <c r="N72" s="105"/>
      <c r="P72" s="36"/>
      <c r="Q72" s="9"/>
      <c r="R72" s="105"/>
      <c r="S72" s="115"/>
      <c r="T72" s="169"/>
      <c r="U72" s="248"/>
      <c r="V72" s="249"/>
      <c r="W72" s="239"/>
      <c r="X72" s="240"/>
      <c r="Y72" s="240"/>
      <c r="Z72" s="240"/>
      <c r="AA72" s="240"/>
      <c r="AB72" s="240"/>
      <c r="AC72" s="240"/>
      <c r="AD72" s="241"/>
    </row>
    <row r="73" spans="1:33" ht="11.25" customHeight="1" x14ac:dyDescent="0.4">
      <c r="B73" s="105"/>
      <c r="C73" s="105"/>
      <c r="D73" s="107"/>
      <c r="E73" s="169">
        <v>7</v>
      </c>
      <c r="F73" s="242" t="s">
        <v>100</v>
      </c>
      <c r="G73" s="243"/>
      <c r="H73" s="243"/>
      <c r="I73" s="243"/>
      <c r="J73" s="243"/>
      <c r="K73" s="243"/>
      <c r="L73" s="243"/>
      <c r="M73" s="244"/>
      <c r="N73" s="10"/>
      <c r="O73" s="11"/>
      <c r="P73" s="36"/>
      <c r="Q73" s="9"/>
      <c r="R73" s="105"/>
      <c r="S73" s="116"/>
      <c r="T73" s="169" t="s">
        <v>210</v>
      </c>
      <c r="U73" s="248" t="s">
        <v>39</v>
      </c>
      <c r="V73" s="249"/>
      <c r="W73" s="239" t="str">
        <f>F67</f>
        <v>緑が丘YFC</v>
      </c>
      <c r="X73" s="240"/>
      <c r="Y73" s="240"/>
      <c r="Z73" s="240"/>
      <c r="AA73" s="240"/>
      <c r="AB73" s="240"/>
      <c r="AC73" s="240"/>
      <c r="AD73" s="241"/>
      <c r="AE73" s="256" t="s">
        <v>10</v>
      </c>
      <c r="AF73" s="256"/>
    </row>
    <row r="74" spans="1:33" ht="11.25" customHeight="1" thickBot="1" x14ac:dyDescent="0.45">
      <c r="B74" s="105"/>
      <c r="C74" s="105"/>
      <c r="D74" s="102"/>
      <c r="E74" s="169"/>
      <c r="F74" s="245"/>
      <c r="G74" s="246"/>
      <c r="H74" s="246"/>
      <c r="I74" s="246"/>
      <c r="J74" s="246"/>
      <c r="K74" s="246"/>
      <c r="L74" s="246"/>
      <c r="M74" s="247"/>
      <c r="N74" s="10"/>
      <c r="O74" s="11"/>
      <c r="P74" s="36"/>
      <c r="Q74" s="9"/>
      <c r="R74" s="105"/>
      <c r="S74" s="105"/>
      <c r="T74" s="169"/>
      <c r="U74" s="250"/>
      <c r="V74" s="251"/>
      <c r="W74" s="252"/>
      <c r="X74" s="253"/>
      <c r="Y74" s="253"/>
      <c r="Z74" s="253"/>
      <c r="AA74" s="253"/>
      <c r="AB74" s="253"/>
      <c r="AC74" s="253"/>
      <c r="AD74" s="254"/>
      <c r="AE74" s="256"/>
      <c r="AF74" s="256"/>
    </row>
    <row r="75" spans="1:33" ht="11.25" customHeight="1" x14ac:dyDescent="0.4">
      <c r="B75" s="105"/>
      <c r="C75" s="105"/>
      <c r="D75" s="105"/>
      <c r="E75" s="104"/>
      <c r="F75" s="105"/>
      <c r="G75" s="105"/>
      <c r="H75" s="105"/>
      <c r="I75" s="105"/>
      <c r="J75" s="105"/>
      <c r="K75" s="105"/>
      <c r="L75" s="105"/>
      <c r="M75" s="105"/>
      <c r="N75" s="10"/>
      <c r="O75" s="11"/>
      <c r="P75" s="36"/>
      <c r="Q75" s="9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</row>
    <row r="76" spans="1:33" ht="18.75" customHeight="1" x14ac:dyDescent="0.4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</row>
    <row r="77" spans="1:33" ht="18.75" customHeight="1" x14ac:dyDescent="0.4">
      <c r="A77" s="211" t="s">
        <v>40</v>
      </c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</row>
    <row r="78" spans="1:33" ht="18.75" customHeight="1" x14ac:dyDescent="0.4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1:33" ht="18.75" customHeight="1" x14ac:dyDescent="0.4">
      <c r="D79" s="180" t="s">
        <v>41</v>
      </c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</row>
    <row r="80" spans="1:33" ht="18.75" customHeight="1" x14ac:dyDescent="0.4">
      <c r="A80" s="169" t="s">
        <v>42</v>
      </c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</row>
    <row r="81" spans="1:33" ht="18.75" customHeight="1" x14ac:dyDescent="0.4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</row>
    <row r="82" spans="1:33" ht="37.5" customHeight="1" x14ac:dyDescent="0.4">
      <c r="A82" s="105"/>
      <c r="B82" s="105"/>
      <c r="C82" s="105"/>
      <c r="D82" s="105"/>
      <c r="E82" s="105"/>
      <c r="F82" s="182" t="s">
        <v>43</v>
      </c>
      <c r="G82" s="183"/>
      <c r="H82" s="183"/>
      <c r="I82" s="183"/>
      <c r="J82" s="183"/>
      <c r="K82" s="184"/>
      <c r="L82" s="182" t="s">
        <v>44</v>
      </c>
      <c r="M82" s="183"/>
      <c r="N82" s="183"/>
      <c r="O82" s="183"/>
      <c r="P82" s="183"/>
      <c r="Q82" s="183"/>
      <c r="R82" s="183"/>
      <c r="S82" s="183"/>
      <c r="T82" s="184"/>
      <c r="U82" s="233" t="s">
        <v>45</v>
      </c>
      <c r="V82" s="234"/>
      <c r="W82" s="234"/>
      <c r="X82" s="234"/>
      <c r="Y82" s="234"/>
      <c r="Z82" s="234"/>
      <c r="AA82" s="234"/>
      <c r="AB82" s="235"/>
      <c r="AC82" s="105"/>
      <c r="AD82" s="105"/>
      <c r="AE82" s="105"/>
      <c r="AF82" s="105"/>
      <c r="AG82" s="105"/>
    </row>
    <row r="83" spans="1:33" ht="22.5" customHeight="1" x14ac:dyDescent="0.4">
      <c r="A83" s="105"/>
      <c r="B83" s="105"/>
      <c r="C83" s="105"/>
      <c r="D83" s="104"/>
      <c r="E83" s="105"/>
      <c r="F83" s="121" t="s">
        <v>46</v>
      </c>
      <c r="G83" s="217" t="s">
        <v>47</v>
      </c>
      <c r="H83" s="217"/>
      <c r="I83" s="217"/>
      <c r="J83" s="217"/>
      <c r="K83" s="218"/>
      <c r="L83" s="236" t="s">
        <v>48</v>
      </c>
      <c r="M83" s="237"/>
      <c r="N83" s="237"/>
      <c r="O83" s="237"/>
      <c r="P83" s="237"/>
      <c r="Q83" s="237"/>
      <c r="R83" s="237"/>
      <c r="S83" s="237"/>
      <c r="T83" s="238"/>
      <c r="U83" s="222" t="s">
        <v>49</v>
      </c>
      <c r="V83" s="223"/>
      <c r="W83" s="223"/>
      <c r="X83" s="223"/>
      <c r="Y83" s="223"/>
      <c r="Z83" s="223"/>
      <c r="AA83" s="223"/>
      <c r="AB83" s="224"/>
      <c r="AC83" s="105"/>
      <c r="AD83" s="105"/>
      <c r="AE83" s="105"/>
      <c r="AF83" s="105"/>
      <c r="AG83" s="105"/>
    </row>
    <row r="84" spans="1:33" ht="22.5" customHeight="1" x14ac:dyDescent="0.4">
      <c r="A84" s="105"/>
      <c r="B84" s="105"/>
      <c r="C84" s="105"/>
      <c r="D84" s="104"/>
      <c r="E84" s="105"/>
      <c r="F84" s="121" t="s">
        <v>50</v>
      </c>
      <c r="G84" s="217" t="s">
        <v>51</v>
      </c>
      <c r="H84" s="217"/>
      <c r="I84" s="217"/>
      <c r="J84" s="217"/>
      <c r="K84" s="218"/>
      <c r="L84" s="219" t="s">
        <v>52</v>
      </c>
      <c r="M84" s="220"/>
      <c r="N84" s="220"/>
      <c r="O84" s="220"/>
      <c r="P84" s="220"/>
      <c r="Q84" s="220"/>
      <c r="R84" s="220"/>
      <c r="S84" s="220"/>
      <c r="T84" s="221"/>
      <c r="U84" s="222" t="s">
        <v>53</v>
      </c>
      <c r="V84" s="223"/>
      <c r="W84" s="223"/>
      <c r="X84" s="223"/>
      <c r="Y84" s="223"/>
      <c r="Z84" s="223"/>
      <c r="AA84" s="223"/>
      <c r="AB84" s="224"/>
      <c r="AC84" s="105"/>
      <c r="AD84" s="105"/>
      <c r="AE84" s="105"/>
      <c r="AF84" s="105"/>
      <c r="AG84" s="105"/>
    </row>
    <row r="85" spans="1:33" ht="22.5" customHeight="1" x14ac:dyDescent="0.4">
      <c r="A85" s="104"/>
      <c r="B85" s="105"/>
      <c r="C85" s="105"/>
      <c r="D85" s="104"/>
      <c r="E85" s="105"/>
      <c r="F85" s="121" t="s">
        <v>54</v>
      </c>
      <c r="G85" s="217" t="s">
        <v>55</v>
      </c>
      <c r="H85" s="217"/>
      <c r="I85" s="217"/>
      <c r="J85" s="217"/>
      <c r="K85" s="218"/>
      <c r="L85" s="219" t="s">
        <v>56</v>
      </c>
      <c r="M85" s="220"/>
      <c r="N85" s="220"/>
      <c r="O85" s="220"/>
      <c r="P85" s="220"/>
      <c r="Q85" s="220"/>
      <c r="R85" s="220"/>
      <c r="S85" s="220"/>
      <c r="T85" s="221"/>
      <c r="U85" s="222" t="s">
        <v>57</v>
      </c>
      <c r="V85" s="223"/>
      <c r="W85" s="223"/>
      <c r="X85" s="223"/>
      <c r="Y85" s="223"/>
      <c r="Z85" s="223"/>
      <c r="AA85" s="223"/>
      <c r="AB85" s="224"/>
      <c r="AC85" s="105"/>
      <c r="AD85" s="105"/>
      <c r="AE85" s="105"/>
      <c r="AF85" s="105"/>
      <c r="AG85" s="105"/>
    </row>
    <row r="86" spans="1:33" ht="22.5" customHeight="1" x14ac:dyDescent="0.4">
      <c r="A86" s="104"/>
      <c r="B86" s="105"/>
      <c r="C86" s="105"/>
      <c r="D86" s="104"/>
      <c r="E86" s="105"/>
      <c r="F86" s="121" t="s">
        <v>9</v>
      </c>
      <c r="G86" s="217" t="s">
        <v>58</v>
      </c>
      <c r="H86" s="217"/>
      <c r="I86" s="217"/>
      <c r="J86" s="217"/>
      <c r="K86" s="218"/>
      <c r="L86" s="219" t="s">
        <v>59</v>
      </c>
      <c r="M86" s="220"/>
      <c r="N86" s="220"/>
      <c r="O86" s="220"/>
      <c r="P86" s="220"/>
      <c r="Q86" s="220"/>
      <c r="R86" s="220"/>
      <c r="S86" s="220"/>
      <c r="T86" s="221"/>
      <c r="U86" s="222" t="s">
        <v>60</v>
      </c>
      <c r="V86" s="223"/>
      <c r="W86" s="223"/>
      <c r="X86" s="223"/>
      <c r="Y86" s="223"/>
      <c r="Z86" s="223"/>
      <c r="AA86" s="223"/>
      <c r="AB86" s="224"/>
      <c r="AC86" s="105"/>
      <c r="AD86" s="105"/>
      <c r="AE86" s="105"/>
      <c r="AF86" s="105"/>
      <c r="AG86" s="105"/>
    </row>
    <row r="87" spans="1:33" ht="22.5" customHeight="1" x14ac:dyDescent="0.4">
      <c r="A87" s="105"/>
      <c r="B87" s="105"/>
      <c r="C87" s="105"/>
      <c r="D87" s="104"/>
      <c r="E87" s="105"/>
      <c r="F87" s="121" t="s">
        <v>61</v>
      </c>
      <c r="G87" s="217" t="s">
        <v>62</v>
      </c>
      <c r="H87" s="217"/>
      <c r="I87" s="217"/>
      <c r="J87" s="217"/>
      <c r="K87" s="218"/>
      <c r="L87" s="219" t="s">
        <v>63</v>
      </c>
      <c r="M87" s="220"/>
      <c r="N87" s="220"/>
      <c r="O87" s="220"/>
      <c r="P87" s="220"/>
      <c r="Q87" s="220"/>
      <c r="R87" s="220"/>
      <c r="S87" s="220"/>
      <c r="T87" s="221"/>
      <c r="U87" s="222" t="s">
        <v>64</v>
      </c>
      <c r="V87" s="223"/>
      <c r="W87" s="223"/>
      <c r="X87" s="223"/>
      <c r="Y87" s="223"/>
      <c r="Z87" s="223"/>
      <c r="AA87" s="223"/>
      <c r="AB87" s="224"/>
      <c r="AC87" s="105"/>
      <c r="AD87" s="105"/>
      <c r="AE87" s="105"/>
      <c r="AF87" s="105"/>
      <c r="AG87" s="105"/>
    </row>
    <row r="88" spans="1:33" ht="22.5" customHeight="1" x14ac:dyDescent="0.4">
      <c r="A88" s="105"/>
      <c r="B88" s="105"/>
      <c r="C88" s="105"/>
      <c r="D88" s="104"/>
      <c r="E88" s="105"/>
      <c r="F88" s="123" t="s">
        <v>65</v>
      </c>
      <c r="G88" s="225" t="s">
        <v>66</v>
      </c>
      <c r="H88" s="225"/>
      <c r="I88" s="225"/>
      <c r="J88" s="225"/>
      <c r="K88" s="226"/>
      <c r="L88" s="227" t="s">
        <v>67</v>
      </c>
      <c r="M88" s="228"/>
      <c r="N88" s="228"/>
      <c r="O88" s="228"/>
      <c r="P88" s="228"/>
      <c r="Q88" s="228"/>
      <c r="R88" s="228"/>
      <c r="S88" s="228"/>
      <c r="T88" s="229"/>
      <c r="U88" s="230" t="s">
        <v>68</v>
      </c>
      <c r="V88" s="231"/>
      <c r="W88" s="231"/>
      <c r="X88" s="231"/>
      <c r="Y88" s="231"/>
      <c r="Z88" s="231"/>
      <c r="AA88" s="231"/>
      <c r="AB88" s="232"/>
      <c r="AC88" s="105"/>
      <c r="AD88" s="105"/>
      <c r="AE88" s="105"/>
      <c r="AF88" s="105"/>
      <c r="AG88" s="105"/>
    </row>
    <row r="89" spans="1:33" ht="18.75" customHeight="1" x14ac:dyDescent="0.4">
      <c r="A89" s="105"/>
      <c r="B89" s="105"/>
      <c r="C89" s="105"/>
      <c r="D89" s="104"/>
      <c r="E89" s="105"/>
      <c r="F89" s="104"/>
      <c r="G89" s="13"/>
      <c r="Z89" s="105"/>
      <c r="AA89" s="105"/>
      <c r="AB89" s="105"/>
      <c r="AC89" s="105"/>
      <c r="AD89" s="105"/>
      <c r="AE89" s="105"/>
      <c r="AF89" s="105"/>
      <c r="AG89" s="105"/>
    </row>
    <row r="90" spans="1:33" ht="18.75" customHeight="1" x14ac:dyDescent="0.4">
      <c r="A90" s="105"/>
      <c r="B90" s="105"/>
      <c r="C90" s="105"/>
      <c r="D90" s="104"/>
      <c r="E90" s="105"/>
      <c r="F90" s="104"/>
      <c r="G90" s="13"/>
      <c r="Z90" s="105"/>
      <c r="AA90" s="105"/>
      <c r="AB90" s="105"/>
      <c r="AC90" s="105"/>
      <c r="AD90" s="105"/>
      <c r="AE90" s="105"/>
      <c r="AF90" s="105"/>
      <c r="AG90" s="105"/>
    </row>
    <row r="91" spans="1:33" ht="18.75" customHeight="1" x14ac:dyDescent="0.4">
      <c r="A91" s="105"/>
      <c r="B91" s="105"/>
      <c r="C91" s="104"/>
      <c r="D91" s="104"/>
      <c r="E91" s="105"/>
      <c r="F91" s="104"/>
      <c r="G91" s="13"/>
      <c r="Z91" s="105"/>
      <c r="AA91" s="105"/>
      <c r="AB91" s="105"/>
      <c r="AC91" s="105"/>
      <c r="AD91" s="105"/>
      <c r="AE91" s="105"/>
      <c r="AF91" s="105"/>
      <c r="AG91" s="105"/>
    </row>
    <row r="92" spans="1:33" ht="18.75" customHeight="1" x14ac:dyDescent="0.4">
      <c r="D92" s="180" t="s">
        <v>69</v>
      </c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</row>
    <row r="93" spans="1:33" ht="18.75" customHeight="1" x14ac:dyDescent="0.4">
      <c r="A93" s="169" t="s">
        <v>42</v>
      </c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</row>
    <row r="94" spans="1:33" ht="18.75" customHeight="1" x14ac:dyDescent="0.4">
      <c r="A94" s="104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</row>
    <row r="95" spans="1:33" ht="37.5" customHeight="1" x14ac:dyDescent="0.4">
      <c r="A95" s="105"/>
      <c r="B95" s="105"/>
      <c r="C95" s="105"/>
      <c r="D95" s="105"/>
      <c r="E95" s="105"/>
      <c r="F95" s="182" t="s">
        <v>43</v>
      </c>
      <c r="G95" s="183"/>
      <c r="H95" s="183"/>
      <c r="I95" s="183"/>
      <c r="J95" s="183"/>
      <c r="K95" s="184"/>
      <c r="L95" s="182" t="s">
        <v>44</v>
      </c>
      <c r="M95" s="183"/>
      <c r="N95" s="183"/>
      <c r="O95" s="183"/>
      <c r="P95" s="183"/>
      <c r="Q95" s="183"/>
      <c r="R95" s="183"/>
      <c r="S95" s="183"/>
      <c r="T95" s="184"/>
      <c r="U95" s="233" t="s">
        <v>45</v>
      </c>
      <c r="V95" s="234"/>
      <c r="W95" s="234"/>
      <c r="X95" s="234"/>
      <c r="Y95" s="234"/>
      <c r="Z95" s="234"/>
      <c r="AA95" s="234"/>
      <c r="AB95" s="235"/>
      <c r="AC95" s="105"/>
      <c r="AD95" s="105"/>
      <c r="AE95" s="105"/>
      <c r="AF95" s="105"/>
      <c r="AG95" s="105"/>
    </row>
    <row r="96" spans="1:33" ht="22.5" customHeight="1" x14ac:dyDescent="0.4">
      <c r="A96" s="105"/>
      <c r="B96" s="105"/>
      <c r="C96" s="105"/>
      <c r="D96" s="104"/>
      <c r="E96" s="105"/>
      <c r="F96" s="121" t="s">
        <v>46</v>
      </c>
      <c r="G96" s="217" t="s">
        <v>211</v>
      </c>
      <c r="H96" s="217"/>
      <c r="I96" s="217"/>
      <c r="J96" s="217"/>
      <c r="K96" s="218"/>
      <c r="L96" s="219" t="s">
        <v>48</v>
      </c>
      <c r="M96" s="220"/>
      <c r="N96" s="220"/>
      <c r="O96" s="220"/>
      <c r="P96" s="220"/>
      <c r="Q96" s="220"/>
      <c r="R96" s="220"/>
      <c r="S96" s="220"/>
      <c r="T96" s="221"/>
      <c r="U96" s="222" t="s">
        <v>49</v>
      </c>
      <c r="V96" s="223"/>
      <c r="W96" s="223"/>
      <c r="X96" s="223"/>
      <c r="Y96" s="223"/>
      <c r="Z96" s="223"/>
      <c r="AA96" s="223"/>
      <c r="AB96" s="224"/>
      <c r="AC96" s="105"/>
      <c r="AD96" s="105"/>
      <c r="AE96" s="105"/>
      <c r="AF96" s="105"/>
      <c r="AG96" s="105"/>
    </row>
    <row r="97" spans="1:33" ht="22.5" customHeight="1" x14ac:dyDescent="0.4">
      <c r="A97" s="105"/>
      <c r="B97" s="105"/>
      <c r="C97" s="105"/>
      <c r="D97" s="104"/>
      <c r="E97" s="105"/>
      <c r="F97" s="121" t="s">
        <v>50</v>
      </c>
      <c r="G97" s="217" t="s">
        <v>47</v>
      </c>
      <c r="H97" s="217"/>
      <c r="I97" s="217"/>
      <c r="J97" s="217"/>
      <c r="K97" s="218"/>
      <c r="L97" s="219" t="s">
        <v>52</v>
      </c>
      <c r="M97" s="220"/>
      <c r="N97" s="220"/>
      <c r="O97" s="220"/>
      <c r="P97" s="220"/>
      <c r="Q97" s="220"/>
      <c r="R97" s="220"/>
      <c r="S97" s="220"/>
      <c r="T97" s="221"/>
      <c r="U97" s="222" t="s">
        <v>53</v>
      </c>
      <c r="V97" s="223"/>
      <c r="W97" s="223"/>
      <c r="X97" s="223"/>
      <c r="Y97" s="223"/>
      <c r="Z97" s="223"/>
      <c r="AA97" s="223"/>
      <c r="AB97" s="224"/>
      <c r="AC97" s="105"/>
      <c r="AD97" s="105"/>
      <c r="AE97" s="105"/>
      <c r="AF97" s="105"/>
      <c r="AG97" s="105"/>
    </row>
    <row r="98" spans="1:33" ht="22.5" customHeight="1" x14ac:dyDescent="0.4">
      <c r="A98" s="105"/>
      <c r="B98" s="105"/>
      <c r="C98" s="105"/>
      <c r="D98" s="104"/>
      <c r="E98" s="105"/>
      <c r="F98" s="121" t="s">
        <v>54</v>
      </c>
      <c r="G98" s="217" t="s">
        <v>51</v>
      </c>
      <c r="H98" s="217"/>
      <c r="I98" s="217"/>
      <c r="J98" s="217"/>
      <c r="K98" s="218"/>
      <c r="L98" s="219" t="s">
        <v>70</v>
      </c>
      <c r="M98" s="220"/>
      <c r="N98" s="220"/>
      <c r="O98" s="220"/>
      <c r="P98" s="220"/>
      <c r="Q98" s="220"/>
      <c r="R98" s="220"/>
      <c r="S98" s="220"/>
      <c r="T98" s="221"/>
      <c r="U98" s="222" t="s">
        <v>71</v>
      </c>
      <c r="V98" s="223"/>
      <c r="W98" s="223"/>
      <c r="X98" s="223"/>
      <c r="Y98" s="223"/>
      <c r="Z98" s="223"/>
      <c r="AA98" s="223"/>
      <c r="AB98" s="224"/>
      <c r="AC98" s="105"/>
      <c r="AD98" s="105"/>
      <c r="AE98" s="105"/>
      <c r="AF98" s="105"/>
      <c r="AG98" s="105"/>
    </row>
    <row r="99" spans="1:33" ht="22.5" customHeight="1" x14ac:dyDescent="0.4">
      <c r="A99" s="105"/>
      <c r="B99" s="105"/>
      <c r="C99" s="105"/>
      <c r="D99" s="104"/>
      <c r="E99" s="105"/>
      <c r="F99" s="121" t="s">
        <v>9</v>
      </c>
      <c r="G99" s="217" t="s">
        <v>55</v>
      </c>
      <c r="H99" s="217"/>
      <c r="I99" s="217"/>
      <c r="J99" s="217"/>
      <c r="K99" s="218"/>
      <c r="L99" s="219" t="s">
        <v>56</v>
      </c>
      <c r="M99" s="220"/>
      <c r="N99" s="220"/>
      <c r="O99" s="220"/>
      <c r="P99" s="220"/>
      <c r="Q99" s="220"/>
      <c r="R99" s="220"/>
      <c r="S99" s="220"/>
      <c r="T99" s="221"/>
      <c r="U99" s="222" t="s">
        <v>72</v>
      </c>
      <c r="V99" s="223"/>
      <c r="W99" s="223"/>
      <c r="X99" s="223"/>
      <c r="Y99" s="223"/>
      <c r="Z99" s="223"/>
      <c r="AA99" s="223"/>
      <c r="AB99" s="224"/>
      <c r="AC99" s="105"/>
      <c r="AD99" s="105"/>
      <c r="AE99" s="105"/>
      <c r="AF99" s="105"/>
      <c r="AG99" s="105"/>
    </row>
    <row r="100" spans="1:33" ht="22.5" customHeight="1" x14ac:dyDescent="0.4">
      <c r="A100" s="105"/>
      <c r="B100" s="105"/>
      <c r="C100" s="105"/>
      <c r="D100" s="104"/>
      <c r="E100" s="105"/>
      <c r="F100" s="121" t="s">
        <v>61</v>
      </c>
      <c r="G100" s="217" t="s">
        <v>58</v>
      </c>
      <c r="H100" s="217"/>
      <c r="I100" s="217"/>
      <c r="J100" s="217"/>
      <c r="K100" s="218"/>
      <c r="L100" s="219" t="s">
        <v>67</v>
      </c>
      <c r="M100" s="220"/>
      <c r="N100" s="220"/>
      <c r="O100" s="220"/>
      <c r="P100" s="220"/>
      <c r="Q100" s="220"/>
      <c r="R100" s="220"/>
      <c r="S100" s="220"/>
      <c r="T100" s="221"/>
      <c r="U100" s="222" t="s">
        <v>73</v>
      </c>
      <c r="V100" s="223"/>
      <c r="W100" s="223"/>
      <c r="X100" s="223"/>
      <c r="Y100" s="223"/>
      <c r="Z100" s="223"/>
      <c r="AA100" s="223"/>
      <c r="AB100" s="224"/>
      <c r="AC100" s="105"/>
      <c r="AD100" s="105"/>
      <c r="AE100" s="105"/>
      <c r="AF100" s="105"/>
      <c r="AG100" s="105"/>
    </row>
    <row r="101" spans="1:33" ht="22.5" customHeight="1" x14ac:dyDescent="0.4">
      <c r="A101" s="105"/>
      <c r="B101" s="105"/>
      <c r="C101" s="105"/>
      <c r="D101" s="104"/>
      <c r="E101" s="105"/>
      <c r="F101" s="121" t="s">
        <v>65</v>
      </c>
      <c r="G101" s="217" t="s">
        <v>62</v>
      </c>
      <c r="H101" s="217"/>
      <c r="I101" s="217"/>
      <c r="J101" s="217"/>
      <c r="K101" s="218"/>
      <c r="L101" s="219" t="s">
        <v>74</v>
      </c>
      <c r="M101" s="220"/>
      <c r="N101" s="220"/>
      <c r="O101" s="220"/>
      <c r="P101" s="220"/>
      <c r="Q101" s="220"/>
      <c r="R101" s="220"/>
      <c r="S101" s="220"/>
      <c r="T101" s="221"/>
      <c r="U101" s="222" t="s">
        <v>75</v>
      </c>
      <c r="V101" s="223"/>
      <c r="W101" s="223"/>
      <c r="X101" s="223"/>
      <c r="Y101" s="223"/>
      <c r="Z101" s="223"/>
      <c r="AA101" s="223"/>
      <c r="AB101" s="224"/>
      <c r="AC101" s="105"/>
      <c r="AD101" s="105"/>
      <c r="AE101" s="105"/>
      <c r="AF101" s="105"/>
      <c r="AG101" s="105"/>
    </row>
    <row r="102" spans="1:33" ht="22.5" customHeight="1" x14ac:dyDescent="0.4">
      <c r="A102" s="105"/>
      <c r="B102" s="105"/>
      <c r="C102" s="105"/>
      <c r="D102" s="104"/>
      <c r="E102" s="105"/>
      <c r="F102" s="14" t="s">
        <v>76</v>
      </c>
      <c r="G102" s="217" t="s">
        <v>66</v>
      </c>
      <c r="H102" s="217"/>
      <c r="I102" s="217"/>
      <c r="J102" s="217"/>
      <c r="K102" s="218"/>
      <c r="L102" s="219" t="s">
        <v>63</v>
      </c>
      <c r="M102" s="220"/>
      <c r="N102" s="220"/>
      <c r="O102" s="220"/>
      <c r="P102" s="220"/>
      <c r="Q102" s="220"/>
      <c r="R102" s="220"/>
      <c r="S102" s="220"/>
      <c r="T102" s="221"/>
      <c r="U102" s="222" t="s">
        <v>78</v>
      </c>
      <c r="V102" s="223"/>
      <c r="W102" s="223"/>
      <c r="X102" s="223"/>
      <c r="Y102" s="223"/>
      <c r="Z102" s="223"/>
      <c r="AA102" s="223"/>
      <c r="AB102" s="224"/>
      <c r="AC102" s="105"/>
      <c r="AD102" s="105"/>
      <c r="AE102" s="105"/>
      <c r="AF102" s="105"/>
      <c r="AG102" s="105"/>
    </row>
    <row r="103" spans="1:33" ht="22.5" customHeight="1" x14ac:dyDescent="0.4">
      <c r="A103" s="105"/>
      <c r="B103" s="105"/>
      <c r="C103" s="105"/>
      <c r="D103" s="104"/>
      <c r="E103" s="105"/>
      <c r="F103" s="14" t="s">
        <v>79</v>
      </c>
      <c r="G103" s="217" t="s">
        <v>77</v>
      </c>
      <c r="H103" s="217"/>
      <c r="I103" s="217"/>
      <c r="J103" s="217"/>
      <c r="K103" s="218"/>
      <c r="L103" s="219" t="s">
        <v>81</v>
      </c>
      <c r="M103" s="220"/>
      <c r="N103" s="220"/>
      <c r="O103" s="220"/>
      <c r="P103" s="220"/>
      <c r="Q103" s="220"/>
      <c r="R103" s="220"/>
      <c r="S103" s="220"/>
      <c r="T103" s="221"/>
      <c r="U103" s="222" t="s">
        <v>82</v>
      </c>
      <c r="V103" s="223"/>
      <c r="W103" s="223"/>
      <c r="X103" s="223"/>
      <c r="Y103" s="223"/>
      <c r="Z103" s="223"/>
      <c r="AA103" s="223"/>
      <c r="AB103" s="224"/>
      <c r="AC103" s="105"/>
      <c r="AD103" s="105"/>
      <c r="AE103" s="105"/>
      <c r="AF103" s="105"/>
      <c r="AG103" s="105"/>
    </row>
    <row r="104" spans="1:33" ht="22.5" customHeight="1" x14ac:dyDescent="0.4">
      <c r="A104" s="105"/>
      <c r="B104" s="105"/>
      <c r="C104" s="104"/>
      <c r="D104" s="104"/>
      <c r="E104" s="105"/>
      <c r="F104" s="15" t="s">
        <v>83</v>
      </c>
      <c r="G104" s="225" t="s">
        <v>80</v>
      </c>
      <c r="H104" s="225"/>
      <c r="I104" s="225"/>
      <c r="J104" s="225"/>
      <c r="K104" s="226"/>
      <c r="L104" s="227" t="s">
        <v>59</v>
      </c>
      <c r="M104" s="228"/>
      <c r="N104" s="228"/>
      <c r="O104" s="228"/>
      <c r="P104" s="228"/>
      <c r="Q104" s="228"/>
      <c r="R104" s="228"/>
      <c r="S104" s="228"/>
      <c r="T104" s="229"/>
      <c r="U104" s="230" t="s">
        <v>84</v>
      </c>
      <c r="V104" s="231"/>
      <c r="W104" s="231"/>
      <c r="X104" s="231"/>
      <c r="Y104" s="231"/>
      <c r="Z104" s="231"/>
      <c r="AA104" s="231"/>
      <c r="AB104" s="232"/>
      <c r="AC104" s="105"/>
      <c r="AD104" s="105"/>
      <c r="AE104" s="105"/>
      <c r="AF104" s="105"/>
      <c r="AG104" s="105"/>
    </row>
    <row r="105" spans="1:33" ht="18.75" customHeight="1" x14ac:dyDescent="0.4">
      <c r="A105" s="105"/>
      <c r="B105" s="105"/>
      <c r="C105" s="104"/>
      <c r="D105" s="104"/>
      <c r="E105" s="105"/>
      <c r="F105" s="7"/>
      <c r="G105" s="119"/>
      <c r="H105" s="119"/>
      <c r="I105" s="119"/>
      <c r="J105" s="119"/>
      <c r="K105" s="119"/>
      <c r="L105" s="120"/>
      <c r="M105" s="120"/>
      <c r="N105" s="120"/>
      <c r="O105" s="120"/>
      <c r="P105" s="120"/>
      <c r="Q105" s="120"/>
      <c r="R105" s="120"/>
      <c r="S105" s="120"/>
      <c r="T105" s="120"/>
      <c r="U105" s="122"/>
      <c r="V105" s="122"/>
      <c r="W105" s="122"/>
      <c r="X105" s="122"/>
      <c r="Y105" s="122"/>
      <c r="Z105" s="122"/>
      <c r="AA105" s="122"/>
      <c r="AB105" s="122"/>
      <c r="AC105" s="105"/>
      <c r="AD105" s="105"/>
      <c r="AE105" s="105"/>
      <c r="AF105" s="105"/>
      <c r="AG105" s="105"/>
    </row>
    <row r="106" spans="1:33" ht="18.75" customHeight="1" x14ac:dyDescent="0.4">
      <c r="A106" s="105"/>
      <c r="B106" s="105"/>
      <c r="C106" s="104"/>
      <c r="D106" s="104"/>
      <c r="E106" s="105"/>
      <c r="F106" s="104"/>
      <c r="G106" s="13"/>
      <c r="H106" s="104"/>
      <c r="I106" s="104"/>
      <c r="J106" s="104"/>
      <c r="K106" s="104"/>
      <c r="L106" s="105"/>
      <c r="M106" s="104"/>
      <c r="N106" s="13"/>
      <c r="O106" s="104"/>
      <c r="P106" s="104"/>
      <c r="Q106" s="104"/>
      <c r="R106" s="104"/>
      <c r="S106" s="105"/>
      <c r="T106" s="10"/>
      <c r="U106" s="11"/>
      <c r="V106" s="11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</row>
    <row r="107" spans="1:33" ht="15" customHeight="1" x14ac:dyDescent="0.4">
      <c r="E107" s="16"/>
      <c r="F107" s="17"/>
      <c r="G107" s="17"/>
    </row>
    <row r="108" spans="1:33" ht="20.45" customHeight="1" x14ac:dyDescent="0.4">
      <c r="A108" s="211" t="s">
        <v>85</v>
      </c>
      <c r="B108" s="212"/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</row>
    <row r="109" spans="1:33" s="4" customFormat="1" ht="9" x14ac:dyDescent="0.4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ht="24" customHeight="1" x14ac:dyDescent="0.4">
      <c r="A110" s="213" t="s">
        <v>86</v>
      </c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/>
      <c r="AF110" s="214"/>
    </row>
    <row r="111" spans="1:33" s="4" customFormat="1" ht="9" x14ac:dyDescent="0.4">
      <c r="A111" s="125"/>
      <c r="B111" s="18"/>
      <c r="C111" s="18"/>
      <c r="D111" s="18"/>
      <c r="E111" s="18"/>
      <c r="F111" s="18"/>
      <c r="G111" s="18"/>
      <c r="H111" s="18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8"/>
      <c r="AA111" s="18"/>
      <c r="AB111" s="18"/>
      <c r="AC111" s="18"/>
      <c r="AD111" s="18"/>
      <c r="AE111" s="18"/>
      <c r="AF111" s="18"/>
    </row>
    <row r="112" spans="1:33" s="143" customFormat="1" ht="18.75" customHeight="1" x14ac:dyDescent="0.4">
      <c r="A112" s="11"/>
      <c r="B112" s="11"/>
      <c r="D112" s="11"/>
      <c r="E112" s="11"/>
      <c r="F112" s="11"/>
      <c r="G112" s="11"/>
      <c r="H112" s="11"/>
      <c r="I112" s="274" t="s">
        <v>239</v>
      </c>
      <c r="J112" s="274"/>
      <c r="K112" s="274"/>
      <c r="L112" s="274"/>
      <c r="M112" s="274"/>
      <c r="N112" s="274"/>
      <c r="O112" s="274"/>
      <c r="P112" s="274"/>
      <c r="Q112" s="274"/>
      <c r="R112" s="274"/>
      <c r="S112" s="274"/>
      <c r="T112" s="274"/>
      <c r="U112" s="274"/>
      <c r="V112" s="274"/>
      <c r="W112" s="274"/>
      <c r="X112" s="274"/>
      <c r="Y112" s="274"/>
      <c r="Z112" s="274"/>
      <c r="AA112" s="274"/>
      <c r="AB112" s="274"/>
      <c r="AC112" s="11"/>
      <c r="AD112" s="11"/>
      <c r="AE112" s="11"/>
      <c r="AF112" s="11"/>
      <c r="AG112" s="11"/>
    </row>
    <row r="113" spans="1:33" s="143" customFormat="1" ht="18.75" customHeight="1" x14ac:dyDescent="0.4">
      <c r="A113" s="11"/>
      <c r="C113" s="11"/>
      <c r="D113" s="11"/>
      <c r="E113" s="11"/>
      <c r="F113" s="11"/>
      <c r="G113" s="11"/>
      <c r="H113" s="11"/>
      <c r="I113" s="274" t="s">
        <v>87</v>
      </c>
      <c r="J113" s="274"/>
      <c r="K113" s="274"/>
      <c r="L113" s="274"/>
      <c r="M113" s="274"/>
      <c r="N113" s="274"/>
      <c r="O113" s="274"/>
      <c r="P113" s="274"/>
      <c r="Q113" s="274"/>
      <c r="R113" s="274"/>
      <c r="S113" s="274"/>
      <c r="T113" s="274"/>
      <c r="U113" s="274"/>
      <c r="V113" s="274"/>
      <c r="W113" s="274"/>
      <c r="X113" s="274"/>
      <c r="Y113" s="274"/>
      <c r="Z113" s="274"/>
      <c r="AA113" s="274"/>
      <c r="AB113" s="274"/>
      <c r="AC113" s="11"/>
      <c r="AD113" s="11"/>
      <c r="AE113" s="11"/>
      <c r="AF113" s="11"/>
      <c r="AG113" s="11"/>
    </row>
    <row r="114" spans="1:33" s="4" customFormat="1" ht="9" x14ac:dyDescent="0.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ht="12.2" customHeight="1" x14ac:dyDescent="0.4">
      <c r="A115" s="105"/>
      <c r="B115" s="105"/>
      <c r="C115" s="172" t="s">
        <v>141</v>
      </c>
      <c r="D115" s="176"/>
      <c r="E115" s="176"/>
      <c r="F115" s="176"/>
      <c r="G115" s="176"/>
      <c r="H115" s="176"/>
      <c r="I115" s="176"/>
      <c r="J115" s="176"/>
      <c r="K115" s="176"/>
      <c r="L115" s="176"/>
      <c r="M115" s="215"/>
      <c r="N115" s="105"/>
      <c r="P115" s="105"/>
      <c r="Q115" s="13"/>
      <c r="R115" s="103"/>
      <c r="S115" s="103"/>
      <c r="T115" s="103"/>
      <c r="U115" s="169">
        <v>1</v>
      </c>
      <c r="V115" s="172" t="s">
        <v>23</v>
      </c>
      <c r="W115" s="173"/>
      <c r="X115" s="162" t="str">
        <f>'７月４日対戦表'!E124</f>
        <v>清原シザース</v>
      </c>
      <c r="Y115" s="163"/>
      <c r="Z115" s="163"/>
      <c r="AA115" s="163"/>
      <c r="AB115" s="163"/>
      <c r="AC115" s="163"/>
      <c r="AD115" s="164"/>
      <c r="AE115" s="126"/>
      <c r="AF115" s="104"/>
    </row>
    <row r="116" spans="1:33" ht="12.2" customHeight="1" x14ac:dyDescent="0.4">
      <c r="A116" s="105"/>
      <c r="B116" s="105"/>
      <c r="C116" s="174"/>
      <c r="D116" s="177"/>
      <c r="E116" s="177"/>
      <c r="F116" s="177"/>
      <c r="G116" s="177"/>
      <c r="H116" s="177"/>
      <c r="I116" s="177"/>
      <c r="J116" s="177"/>
      <c r="K116" s="177"/>
      <c r="L116" s="177"/>
      <c r="M116" s="216"/>
      <c r="N116" s="105"/>
      <c r="P116" s="105"/>
      <c r="Q116" s="20"/>
      <c r="R116" s="105"/>
      <c r="S116" s="105"/>
      <c r="T116" s="105"/>
      <c r="U116" s="169"/>
      <c r="V116" s="174"/>
      <c r="W116" s="175"/>
      <c r="X116" s="165"/>
      <c r="Y116" s="166"/>
      <c r="Z116" s="166"/>
      <c r="AA116" s="166"/>
      <c r="AB116" s="166"/>
      <c r="AC116" s="166"/>
      <c r="AD116" s="167"/>
      <c r="AE116" s="104"/>
      <c r="AF116" s="104"/>
    </row>
    <row r="117" spans="1:33" ht="12.2" customHeight="1" x14ac:dyDescent="0.4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3"/>
      <c r="N117" s="103"/>
      <c r="O117" s="25"/>
      <c r="P117" s="21"/>
      <c r="Q117" s="113"/>
      <c r="R117" s="169" t="s">
        <v>88</v>
      </c>
      <c r="S117" s="199" t="s">
        <v>89</v>
      </c>
      <c r="T117" s="199"/>
      <c r="U117" s="199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4"/>
    </row>
    <row r="118" spans="1:33" ht="12.2" customHeight="1" x14ac:dyDescent="0.4">
      <c r="A118" s="105"/>
      <c r="B118" s="105"/>
      <c r="C118" s="105"/>
      <c r="D118" s="105"/>
      <c r="E118" s="105"/>
      <c r="F118" s="105"/>
      <c r="G118" s="105"/>
      <c r="H118" s="105"/>
      <c r="I118" s="105"/>
      <c r="M118" s="13"/>
      <c r="N118" s="115"/>
      <c r="O118" s="37"/>
      <c r="P118" s="24"/>
      <c r="Q118" s="112"/>
      <c r="R118" s="168"/>
      <c r="S118" s="199"/>
      <c r="T118" s="199"/>
      <c r="U118" s="199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4"/>
    </row>
    <row r="119" spans="1:33" ht="12.2" customHeight="1" x14ac:dyDescent="0.4">
      <c r="A119" s="105"/>
      <c r="B119" s="105"/>
      <c r="C119" s="105"/>
      <c r="D119" s="105"/>
      <c r="E119" s="105"/>
      <c r="F119" s="105"/>
      <c r="G119" s="105"/>
      <c r="H119" s="105"/>
      <c r="I119" s="105"/>
      <c r="M119" s="105"/>
      <c r="N119" s="114"/>
      <c r="P119" s="105"/>
      <c r="Q119" s="199"/>
      <c r="R119" s="114"/>
      <c r="S119" s="104"/>
      <c r="T119" s="103"/>
      <c r="U119" s="169">
        <v>2</v>
      </c>
      <c r="V119" s="172" t="s">
        <v>31</v>
      </c>
      <c r="W119" s="176"/>
      <c r="X119" s="162" t="str">
        <f>'７月４日対戦表'!E82</f>
        <v>宝木キッカーズ</v>
      </c>
      <c r="Y119" s="163"/>
      <c r="Z119" s="163"/>
      <c r="AA119" s="163"/>
      <c r="AB119" s="163"/>
      <c r="AC119" s="163"/>
      <c r="AD119" s="164"/>
      <c r="AE119" s="105"/>
      <c r="AF119" s="105"/>
    </row>
    <row r="120" spans="1:33" ht="12.2" customHeight="1" x14ac:dyDescent="0.4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14"/>
      <c r="P120" s="105"/>
      <c r="Q120" s="199"/>
      <c r="R120" s="109"/>
      <c r="S120" s="102"/>
      <c r="T120" s="109"/>
      <c r="U120" s="169"/>
      <c r="V120" s="174"/>
      <c r="W120" s="177"/>
      <c r="X120" s="165"/>
      <c r="Y120" s="166"/>
      <c r="Z120" s="166"/>
      <c r="AA120" s="166"/>
      <c r="AB120" s="166"/>
      <c r="AC120" s="166"/>
      <c r="AD120" s="167"/>
      <c r="AE120" s="105"/>
      <c r="AF120" s="105"/>
    </row>
    <row r="121" spans="1:33" ht="12.2" customHeight="1" x14ac:dyDescent="0.4">
      <c r="A121" s="105"/>
      <c r="B121" s="105"/>
      <c r="C121" s="105"/>
      <c r="D121" s="105"/>
      <c r="E121" s="105"/>
      <c r="F121" s="105"/>
      <c r="G121" s="105"/>
      <c r="H121" s="105"/>
      <c r="I121" s="104"/>
      <c r="J121" s="105"/>
      <c r="K121" s="105"/>
      <c r="L121" s="105"/>
      <c r="M121" s="105"/>
      <c r="N121" s="168" t="s">
        <v>54</v>
      </c>
      <c r="P121" s="199" t="s">
        <v>142</v>
      </c>
      <c r="Q121" s="199"/>
      <c r="R121" s="199"/>
      <c r="S121" s="11"/>
      <c r="T121" s="11"/>
      <c r="U121" s="104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4"/>
    </row>
    <row r="122" spans="1:33" ht="12.2" customHeight="1" x14ac:dyDescent="0.4">
      <c r="A122" s="105"/>
      <c r="B122" s="105"/>
      <c r="C122" s="105"/>
      <c r="D122" s="105"/>
      <c r="E122" s="105"/>
      <c r="F122" s="105"/>
      <c r="G122" s="105"/>
      <c r="H122" s="105"/>
      <c r="I122" s="104"/>
      <c r="J122" s="115"/>
      <c r="K122" s="109"/>
      <c r="L122" s="109"/>
      <c r="M122" s="110"/>
      <c r="N122" s="169"/>
      <c r="P122" s="199"/>
      <c r="Q122" s="199"/>
      <c r="R122" s="199"/>
      <c r="S122" s="11"/>
      <c r="T122" s="11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4"/>
    </row>
    <row r="123" spans="1:33" ht="12.2" customHeight="1" x14ac:dyDescent="0.4">
      <c r="A123" s="105"/>
      <c r="B123" s="105"/>
      <c r="C123" s="105"/>
      <c r="D123" s="105"/>
      <c r="E123" s="105"/>
      <c r="F123" s="105"/>
      <c r="G123" s="105"/>
      <c r="H123" s="105"/>
      <c r="I123" s="105"/>
      <c r="J123" s="114"/>
      <c r="K123" s="105"/>
      <c r="L123" s="105"/>
      <c r="M123" s="22"/>
      <c r="N123" s="105"/>
      <c r="P123" s="169"/>
      <c r="Q123" s="13"/>
      <c r="R123" s="105"/>
      <c r="S123" s="105"/>
      <c r="T123" s="105"/>
      <c r="U123" s="169">
        <v>3</v>
      </c>
      <c r="V123" s="172" t="s">
        <v>27</v>
      </c>
      <c r="W123" s="176"/>
      <c r="X123" s="162" t="str">
        <f>'７月４日対戦表'!E57</f>
        <v>unionsc U10</v>
      </c>
      <c r="Y123" s="163"/>
      <c r="Z123" s="163"/>
      <c r="AA123" s="163"/>
      <c r="AB123" s="163"/>
      <c r="AC123" s="163"/>
      <c r="AD123" s="164"/>
    </row>
    <row r="124" spans="1:33" ht="12.2" customHeight="1" x14ac:dyDescent="0.4">
      <c r="A124" s="105"/>
      <c r="B124" s="105"/>
      <c r="C124" s="105"/>
      <c r="D124" s="105"/>
      <c r="E124" s="105"/>
      <c r="F124" s="105"/>
      <c r="G124" s="105"/>
      <c r="H124" s="105"/>
      <c r="I124" s="105"/>
      <c r="J124" s="114"/>
      <c r="K124" s="105"/>
      <c r="L124" s="105"/>
      <c r="M124" s="22"/>
      <c r="N124" s="105"/>
      <c r="P124" s="169"/>
      <c r="Q124" s="13"/>
      <c r="R124" s="115"/>
      <c r="S124" s="109"/>
      <c r="T124" s="109"/>
      <c r="U124" s="169"/>
      <c r="V124" s="174"/>
      <c r="W124" s="177"/>
      <c r="X124" s="165"/>
      <c r="Y124" s="166"/>
      <c r="Z124" s="166"/>
      <c r="AA124" s="166"/>
      <c r="AB124" s="166"/>
      <c r="AC124" s="166"/>
      <c r="AD124" s="167"/>
    </row>
    <row r="125" spans="1:33" ht="12.2" customHeight="1" x14ac:dyDescent="0.4">
      <c r="A125" s="105"/>
      <c r="J125" s="26"/>
      <c r="N125" s="116"/>
      <c r="O125" s="25"/>
      <c r="P125" s="21"/>
      <c r="Q125" s="113"/>
      <c r="R125" s="169" t="s">
        <v>50</v>
      </c>
      <c r="S125" s="199" t="s">
        <v>90</v>
      </c>
      <c r="T125" s="199"/>
      <c r="U125" s="199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4"/>
    </row>
    <row r="126" spans="1:33" ht="12.2" customHeight="1" thickBot="1" x14ac:dyDescent="0.45">
      <c r="A126" s="105"/>
      <c r="J126" s="26"/>
      <c r="N126" s="109"/>
      <c r="O126" s="37"/>
      <c r="P126" s="24"/>
      <c r="Q126" s="112"/>
      <c r="R126" s="169"/>
      <c r="S126" s="199"/>
      <c r="T126" s="199"/>
      <c r="U126" s="199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4"/>
    </row>
    <row r="127" spans="1:33" ht="12.2" customHeight="1" thickTop="1" x14ac:dyDescent="0.4">
      <c r="A127" s="105"/>
      <c r="B127" s="206"/>
      <c r="C127" s="207"/>
      <c r="D127" s="207"/>
      <c r="E127" s="207"/>
      <c r="F127" s="207"/>
      <c r="G127" s="207"/>
      <c r="H127" s="208"/>
      <c r="I127" s="103"/>
      <c r="J127" s="168" t="s">
        <v>9</v>
      </c>
      <c r="K127" s="199" t="s">
        <v>143</v>
      </c>
      <c r="L127" s="199"/>
      <c r="M127" s="199"/>
      <c r="N127" s="200" t="s">
        <v>135</v>
      </c>
      <c r="O127" s="201"/>
      <c r="P127" s="202"/>
      <c r="Q127" s="13"/>
      <c r="R127" s="116"/>
      <c r="S127" s="103"/>
      <c r="T127" s="103"/>
      <c r="U127" s="169">
        <v>4</v>
      </c>
      <c r="V127" s="172" t="s">
        <v>19</v>
      </c>
      <c r="W127" s="176"/>
      <c r="X127" s="162" t="str">
        <f>'７月４日対戦表'!E89</f>
        <v>上河内JSC</v>
      </c>
      <c r="Y127" s="163"/>
      <c r="Z127" s="163"/>
      <c r="AA127" s="163"/>
      <c r="AB127" s="163"/>
      <c r="AC127" s="163"/>
      <c r="AD127" s="164"/>
      <c r="AE127" s="169" t="s">
        <v>91</v>
      </c>
      <c r="AF127" s="169"/>
    </row>
    <row r="128" spans="1:33" ht="12.2" customHeight="1" thickBot="1" x14ac:dyDescent="0.45">
      <c r="A128" s="105"/>
      <c r="B128" s="209"/>
      <c r="C128" s="179"/>
      <c r="D128" s="179"/>
      <c r="E128" s="179"/>
      <c r="F128" s="179"/>
      <c r="G128" s="179"/>
      <c r="H128" s="210"/>
      <c r="I128" s="105"/>
      <c r="J128" s="168"/>
      <c r="K128" s="199"/>
      <c r="L128" s="199"/>
      <c r="M128" s="199"/>
      <c r="N128" s="203"/>
      <c r="O128" s="204"/>
      <c r="P128" s="205"/>
      <c r="Q128" s="13"/>
      <c r="R128" s="105"/>
      <c r="S128" s="105"/>
      <c r="T128" s="105"/>
      <c r="U128" s="169"/>
      <c r="V128" s="174"/>
      <c r="W128" s="177"/>
      <c r="X128" s="165"/>
      <c r="Y128" s="166"/>
      <c r="Z128" s="166"/>
      <c r="AA128" s="166"/>
      <c r="AB128" s="166"/>
      <c r="AC128" s="166"/>
      <c r="AD128" s="167"/>
      <c r="AE128" s="169"/>
      <c r="AF128" s="169"/>
    </row>
    <row r="129" spans="1:32" ht="12.2" customHeight="1" thickTop="1" thickBot="1" x14ac:dyDescent="0.45">
      <c r="A129" s="105"/>
      <c r="B129" s="27"/>
      <c r="C129" s="27"/>
      <c r="D129" s="27"/>
      <c r="E129" s="27"/>
      <c r="F129" s="27"/>
      <c r="G129" s="27"/>
      <c r="H129" s="27"/>
      <c r="I129" s="27"/>
      <c r="J129" s="32"/>
      <c r="K129" s="27"/>
      <c r="L129" s="27"/>
      <c r="M129" s="27"/>
      <c r="N129" s="27"/>
      <c r="O129" s="38"/>
      <c r="P129" s="27"/>
      <c r="Q129" s="27"/>
      <c r="R129" s="28"/>
      <c r="S129" s="28"/>
      <c r="T129" s="28"/>
      <c r="U129" s="29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</row>
    <row r="130" spans="1:32" ht="12.2" customHeight="1" thickBot="1" x14ac:dyDescent="0.45">
      <c r="A130" s="105"/>
      <c r="B130" s="30"/>
      <c r="C130" s="30"/>
      <c r="D130" s="30"/>
      <c r="E130" s="30"/>
      <c r="F130" s="30"/>
      <c r="G130" s="30"/>
      <c r="H130" s="30"/>
      <c r="I130" s="30"/>
      <c r="J130" s="33"/>
      <c r="K130" s="30"/>
      <c r="L130" s="30"/>
      <c r="M130" s="30"/>
      <c r="N130" s="30"/>
      <c r="O130" s="39"/>
      <c r="P130" s="30"/>
      <c r="Q130" s="30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</row>
    <row r="131" spans="1:32" ht="12.2" customHeight="1" thickTop="1" x14ac:dyDescent="0.4">
      <c r="A131" s="105"/>
      <c r="B131" s="105"/>
      <c r="C131" s="105"/>
      <c r="D131" s="199"/>
      <c r="E131" s="199"/>
      <c r="F131" s="199"/>
      <c r="G131" s="199"/>
      <c r="H131" s="199"/>
      <c r="I131" s="105"/>
      <c r="J131" s="114"/>
      <c r="K131" s="105"/>
      <c r="L131" s="105"/>
      <c r="M131" s="105"/>
      <c r="N131" s="200" t="s">
        <v>138</v>
      </c>
      <c r="O131" s="201"/>
      <c r="P131" s="202"/>
      <c r="Q131" s="13"/>
      <c r="R131" s="103"/>
      <c r="S131" s="108"/>
      <c r="T131" s="103"/>
      <c r="U131" s="169">
        <v>5</v>
      </c>
      <c r="V131" s="172" t="s">
        <v>35</v>
      </c>
      <c r="W131" s="176"/>
      <c r="X131" s="162" t="str">
        <f>'７月４日対戦表'!E22</f>
        <v>S4スペランツァ</v>
      </c>
      <c r="Y131" s="163"/>
      <c r="Z131" s="163"/>
      <c r="AA131" s="163"/>
      <c r="AB131" s="163"/>
      <c r="AC131" s="163"/>
      <c r="AD131" s="164"/>
      <c r="AE131" s="127"/>
      <c r="AF131" s="11"/>
    </row>
    <row r="132" spans="1:32" ht="12.2" customHeight="1" thickBot="1" x14ac:dyDescent="0.45">
      <c r="A132" s="105"/>
      <c r="B132" s="105"/>
      <c r="C132" s="105"/>
      <c r="D132" s="199"/>
      <c r="E132" s="199"/>
      <c r="F132" s="199"/>
      <c r="G132" s="199"/>
      <c r="H132" s="199"/>
      <c r="I132" s="105"/>
      <c r="J132" s="114"/>
      <c r="K132" s="105"/>
      <c r="L132" s="105"/>
      <c r="M132" s="105"/>
      <c r="N132" s="203"/>
      <c r="O132" s="204"/>
      <c r="P132" s="205"/>
      <c r="Q132" s="20"/>
      <c r="R132" s="105"/>
      <c r="S132" s="105"/>
      <c r="T132" s="105"/>
      <c r="U132" s="169"/>
      <c r="V132" s="174"/>
      <c r="W132" s="177"/>
      <c r="X132" s="165"/>
      <c r="Y132" s="166"/>
      <c r="Z132" s="166"/>
      <c r="AA132" s="166"/>
      <c r="AB132" s="166"/>
      <c r="AC132" s="166"/>
      <c r="AD132" s="167"/>
      <c r="AE132" s="11"/>
      <c r="AF132" s="11"/>
    </row>
    <row r="133" spans="1:32" ht="12.2" customHeight="1" thickTop="1" x14ac:dyDescent="0.4">
      <c r="A133" s="105"/>
      <c r="B133" s="105"/>
      <c r="C133" s="105"/>
      <c r="D133" s="199"/>
      <c r="E133" s="199"/>
      <c r="F133" s="199"/>
      <c r="G133" s="199"/>
      <c r="H133" s="199"/>
      <c r="I133" s="105"/>
      <c r="J133" s="114"/>
      <c r="K133" s="105"/>
      <c r="L133" s="105"/>
      <c r="M133" s="13"/>
      <c r="N133" s="103"/>
      <c r="O133" s="25"/>
      <c r="P133" s="108"/>
      <c r="Q133" s="118"/>
      <c r="R133" s="169" t="s">
        <v>151</v>
      </c>
      <c r="S133" s="199" t="s">
        <v>89</v>
      </c>
      <c r="T133" s="199"/>
      <c r="U133" s="199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4"/>
    </row>
    <row r="134" spans="1:32" ht="12.2" customHeight="1" x14ac:dyDescent="0.4">
      <c r="A134" s="105"/>
      <c r="B134" s="105"/>
      <c r="C134" s="105"/>
      <c r="D134" s="199"/>
      <c r="E134" s="199"/>
      <c r="F134" s="199"/>
      <c r="G134" s="199"/>
      <c r="H134" s="199"/>
      <c r="I134" s="105"/>
      <c r="J134" s="114"/>
      <c r="K134" s="105"/>
      <c r="L134" s="105"/>
      <c r="M134" s="13"/>
      <c r="N134" s="115"/>
      <c r="O134" s="37"/>
      <c r="P134" s="102"/>
      <c r="Q134" s="117"/>
      <c r="R134" s="168"/>
      <c r="S134" s="199"/>
      <c r="T134" s="199"/>
      <c r="U134" s="199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4"/>
    </row>
    <row r="135" spans="1:32" ht="12.2" customHeight="1" x14ac:dyDescent="0.4">
      <c r="A135" s="105"/>
      <c r="B135" s="105"/>
      <c r="C135" s="105"/>
      <c r="D135" s="105"/>
      <c r="E135" s="105"/>
      <c r="F135" s="105"/>
      <c r="G135" s="105"/>
      <c r="H135" s="105"/>
      <c r="I135" s="105"/>
      <c r="J135" s="114"/>
      <c r="K135" s="105"/>
      <c r="L135" s="105"/>
      <c r="M135" s="22"/>
      <c r="N135" s="105"/>
      <c r="P135" s="169"/>
      <c r="Q135" s="13"/>
      <c r="R135" s="116"/>
      <c r="S135" s="103"/>
      <c r="T135" s="103"/>
      <c r="U135" s="169">
        <v>6</v>
      </c>
      <c r="V135" s="172" t="s">
        <v>5</v>
      </c>
      <c r="W135" s="176"/>
      <c r="X135" s="162" t="str">
        <f>'７月４日対戦表'!E54</f>
        <v>カテット白沢SS</v>
      </c>
      <c r="Y135" s="163"/>
      <c r="Z135" s="163"/>
      <c r="AA135" s="163"/>
      <c r="AB135" s="163"/>
      <c r="AC135" s="163"/>
      <c r="AD135" s="164"/>
      <c r="AE135" s="105"/>
      <c r="AF135" s="105"/>
    </row>
    <row r="136" spans="1:32" ht="12.2" customHeight="1" x14ac:dyDescent="0.4">
      <c r="A136" s="105"/>
      <c r="B136" s="105"/>
      <c r="C136" s="105"/>
      <c r="D136" s="105"/>
      <c r="E136" s="105"/>
      <c r="F136" s="105"/>
      <c r="G136" s="105"/>
      <c r="H136" s="105"/>
      <c r="I136" s="105"/>
      <c r="J136" s="114"/>
      <c r="K136" s="105"/>
      <c r="L136" s="105"/>
      <c r="M136" s="22"/>
      <c r="N136" s="105"/>
      <c r="P136" s="169"/>
      <c r="Q136" s="13"/>
      <c r="R136" s="105"/>
      <c r="S136" s="105"/>
      <c r="T136" s="105"/>
      <c r="U136" s="169"/>
      <c r="V136" s="174"/>
      <c r="W136" s="177"/>
      <c r="X136" s="165"/>
      <c r="Y136" s="166"/>
      <c r="Z136" s="166"/>
      <c r="AA136" s="166"/>
      <c r="AB136" s="166"/>
      <c r="AC136" s="166"/>
      <c r="AD136" s="167"/>
      <c r="AE136" s="105"/>
      <c r="AF136" s="105"/>
    </row>
    <row r="137" spans="1:32" ht="12.2" customHeight="1" x14ac:dyDescent="0.4">
      <c r="A137" s="105"/>
      <c r="B137" s="105"/>
      <c r="C137" s="105"/>
      <c r="D137" s="105"/>
      <c r="E137" s="105"/>
      <c r="F137" s="105"/>
      <c r="G137" s="105"/>
      <c r="H137" s="105"/>
      <c r="I137" s="104"/>
      <c r="J137" s="116"/>
      <c r="K137" s="105"/>
      <c r="L137" s="105"/>
      <c r="M137" s="22"/>
      <c r="N137" s="168" t="s">
        <v>153</v>
      </c>
      <c r="P137" s="199" t="s">
        <v>142</v>
      </c>
      <c r="Q137" s="199"/>
      <c r="R137" s="199"/>
      <c r="S137" s="11"/>
      <c r="T137" s="11"/>
      <c r="U137" s="104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4"/>
    </row>
    <row r="138" spans="1:32" ht="12.2" customHeight="1" x14ac:dyDescent="0.4">
      <c r="A138" s="105"/>
      <c r="B138" s="105"/>
      <c r="C138" s="105"/>
      <c r="D138" s="105"/>
      <c r="E138" s="105"/>
      <c r="F138" s="105"/>
      <c r="G138" s="105"/>
      <c r="H138" s="105"/>
      <c r="I138" s="104"/>
      <c r="J138" s="109"/>
      <c r="K138" s="109"/>
      <c r="L138" s="109"/>
      <c r="M138" s="110"/>
      <c r="N138" s="169"/>
      <c r="P138" s="199"/>
      <c r="Q138" s="199"/>
      <c r="R138" s="199"/>
      <c r="S138" s="11"/>
      <c r="T138" s="11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4"/>
    </row>
    <row r="139" spans="1:32" ht="12.2" customHeight="1" x14ac:dyDescent="0.4">
      <c r="A139" s="105"/>
      <c r="B139" s="105"/>
      <c r="C139" s="105"/>
      <c r="D139" s="105"/>
      <c r="E139" s="105"/>
      <c r="I139" s="105"/>
      <c r="J139" s="105"/>
      <c r="K139" s="105"/>
      <c r="L139" s="105"/>
      <c r="M139" s="22"/>
      <c r="N139" s="105"/>
      <c r="P139" s="105"/>
      <c r="Q139" s="13"/>
      <c r="R139" s="105"/>
      <c r="S139" s="104"/>
      <c r="T139" s="105"/>
      <c r="U139" s="169">
        <v>7</v>
      </c>
      <c r="V139" s="172" t="s">
        <v>15</v>
      </c>
      <c r="W139" s="176"/>
      <c r="X139" s="162" t="str">
        <f>'７月４日対戦表'!E28</f>
        <v>ともぞうSC　U10</v>
      </c>
      <c r="Y139" s="163"/>
      <c r="Z139" s="163"/>
      <c r="AA139" s="163"/>
      <c r="AB139" s="163"/>
      <c r="AC139" s="163"/>
      <c r="AD139" s="164"/>
      <c r="AE139" s="169"/>
      <c r="AF139" s="169"/>
    </row>
    <row r="140" spans="1:32" ht="12.2" customHeight="1" x14ac:dyDescent="0.4">
      <c r="A140" s="105"/>
      <c r="B140" s="105"/>
      <c r="C140" s="105"/>
      <c r="D140" s="105"/>
      <c r="E140" s="105"/>
      <c r="I140" s="105"/>
      <c r="M140" s="22"/>
      <c r="N140" s="105"/>
      <c r="P140" s="105"/>
      <c r="Q140" s="13"/>
      <c r="R140" s="115"/>
      <c r="S140" s="109"/>
      <c r="T140" s="109"/>
      <c r="U140" s="169"/>
      <c r="V140" s="174"/>
      <c r="W140" s="177"/>
      <c r="X140" s="165"/>
      <c r="Y140" s="166"/>
      <c r="Z140" s="166"/>
      <c r="AA140" s="166"/>
      <c r="AB140" s="166"/>
      <c r="AC140" s="166"/>
      <c r="AD140" s="167"/>
      <c r="AE140" s="169"/>
      <c r="AF140" s="169"/>
    </row>
    <row r="141" spans="1:32" ht="12.2" customHeight="1" x14ac:dyDescent="0.4">
      <c r="A141" s="105"/>
      <c r="B141" s="105"/>
      <c r="C141" s="105"/>
      <c r="D141" s="105"/>
      <c r="E141" s="105"/>
      <c r="F141" s="105"/>
      <c r="G141" s="105"/>
      <c r="H141" s="105"/>
      <c r="I141" s="105"/>
      <c r="M141" s="20"/>
      <c r="N141" s="103"/>
      <c r="O141" s="25"/>
      <c r="P141" s="103"/>
      <c r="Q141" s="111"/>
      <c r="R141" s="169" t="s">
        <v>152</v>
      </c>
      <c r="S141" s="199" t="s">
        <v>90</v>
      </c>
      <c r="T141" s="199"/>
      <c r="U141" s="199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4"/>
    </row>
    <row r="142" spans="1:32" ht="12.2" customHeight="1" x14ac:dyDescent="0.4">
      <c r="A142" s="105"/>
      <c r="B142" s="105"/>
      <c r="C142" s="105"/>
      <c r="D142" s="105"/>
      <c r="E142" s="105"/>
      <c r="F142" s="105"/>
      <c r="G142" s="105"/>
      <c r="H142" s="105"/>
      <c r="I142" s="105"/>
      <c r="M142" s="13"/>
      <c r="N142" s="109"/>
      <c r="O142" s="37"/>
      <c r="P142" s="109"/>
      <c r="Q142" s="110"/>
      <c r="R142" s="169"/>
      <c r="S142" s="199"/>
      <c r="T142" s="199"/>
      <c r="U142" s="199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4"/>
    </row>
    <row r="143" spans="1:32" ht="12.2" customHeight="1" x14ac:dyDescent="0.4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P143" s="105"/>
      <c r="Q143" s="13"/>
      <c r="R143" s="116"/>
      <c r="S143" s="103"/>
      <c r="T143" s="103"/>
      <c r="U143" s="169">
        <v>8</v>
      </c>
      <c r="V143" s="172" t="s">
        <v>11</v>
      </c>
      <c r="W143" s="176"/>
      <c r="X143" s="162" t="str">
        <f>'７月４日対戦表'!E118</f>
        <v>石井FC</v>
      </c>
      <c r="Y143" s="163"/>
      <c r="Z143" s="163"/>
      <c r="AA143" s="163"/>
      <c r="AB143" s="163"/>
      <c r="AC143" s="163"/>
      <c r="AD143" s="164"/>
      <c r="AE143" s="169" t="s">
        <v>91</v>
      </c>
      <c r="AF143" s="169"/>
    </row>
    <row r="144" spans="1:32" ht="12.2" customHeight="1" x14ac:dyDescent="0.4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P144" s="105"/>
      <c r="Q144" s="13"/>
      <c r="R144" s="105"/>
      <c r="S144" s="105"/>
      <c r="T144" s="105"/>
      <c r="U144" s="169"/>
      <c r="V144" s="174"/>
      <c r="W144" s="177"/>
      <c r="X144" s="165"/>
      <c r="Y144" s="166"/>
      <c r="Z144" s="166"/>
      <c r="AA144" s="166"/>
      <c r="AB144" s="166"/>
      <c r="AC144" s="166"/>
      <c r="AD144" s="167"/>
      <c r="AE144" s="169"/>
      <c r="AF144" s="169"/>
    </row>
    <row r="145" spans="1:33" ht="12.2" customHeight="1" x14ac:dyDescent="0.4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4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</row>
    <row r="146" spans="1:33" s="4" customFormat="1" ht="9" x14ac:dyDescent="0.4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12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1:33" ht="29.25" customHeight="1" x14ac:dyDescent="0.4">
      <c r="A147" s="177" t="s">
        <v>92</v>
      </c>
      <c r="B147" s="177"/>
      <c r="C147" s="177"/>
      <c r="D147" s="177"/>
      <c r="E147" s="177"/>
      <c r="F147" s="105"/>
      <c r="G147" s="105"/>
      <c r="H147" s="105"/>
      <c r="I147" s="105"/>
      <c r="J147" s="105"/>
      <c r="K147" s="105"/>
      <c r="L147" s="105"/>
      <c r="M147" s="105"/>
      <c r="N147" s="105"/>
      <c r="O147" s="177" t="s">
        <v>93</v>
      </c>
      <c r="P147" s="177"/>
      <c r="Q147" s="177"/>
      <c r="R147" s="177"/>
      <c r="S147" s="177"/>
      <c r="T147" s="104"/>
      <c r="U147" s="105"/>
      <c r="V147" s="105"/>
      <c r="W147" s="105"/>
      <c r="X147" s="105"/>
      <c r="Y147" s="105"/>
      <c r="Z147" s="105"/>
      <c r="AA147" s="105"/>
      <c r="AB147" s="105"/>
      <c r="AC147" s="178" t="s">
        <v>94</v>
      </c>
      <c r="AD147" s="179"/>
      <c r="AE147" s="179"/>
      <c r="AF147" s="179"/>
      <c r="AG147" s="179"/>
    </row>
    <row r="148" spans="1:33" ht="12.2" customHeight="1" x14ac:dyDescent="0.4">
      <c r="A148" s="105"/>
      <c r="B148" s="105"/>
      <c r="C148" s="105"/>
      <c r="D148" s="105"/>
      <c r="E148" s="105"/>
      <c r="F148" s="109"/>
      <c r="G148" s="109"/>
      <c r="H148" s="109"/>
      <c r="I148" s="109"/>
      <c r="J148" s="109"/>
      <c r="K148" s="109"/>
      <c r="L148" s="109"/>
      <c r="M148" s="109"/>
      <c r="N148" s="109"/>
      <c r="O148" s="176" t="s">
        <v>154</v>
      </c>
      <c r="P148" s="176"/>
      <c r="Q148" s="176"/>
      <c r="R148" s="176"/>
      <c r="S148" s="176"/>
      <c r="T148" s="102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5"/>
      <c r="AE148" s="105"/>
      <c r="AF148" s="105"/>
      <c r="AG148" s="105"/>
    </row>
    <row r="149" spans="1:33" ht="12.2" customHeight="1" x14ac:dyDescent="0.4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69"/>
      <c r="P149" s="169"/>
      <c r="Q149" s="169"/>
      <c r="R149" s="169"/>
      <c r="S149" s="169"/>
      <c r="T149" s="104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</row>
    <row r="150" spans="1:33" ht="13.35" customHeight="1" x14ac:dyDescent="0.4">
      <c r="A150" s="185" t="s">
        <v>88</v>
      </c>
      <c r="B150" s="187" t="s">
        <v>47</v>
      </c>
      <c r="C150" s="187"/>
      <c r="D150" s="187"/>
      <c r="E150" s="188"/>
      <c r="F150" s="172" t="s">
        <v>23</v>
      </c>
      <c r="G150" s="176"/>
      <c r="H150" s="162" t="str">
        <f>X115</f>
        <v>清原シザース</v>
      </c>
      <c r="I150" s="163"/>
      <c r="J150" s="163"/>
      <c r="K150" s="163"/>
      <c r="L150" s="163"/>
      <c r="M150" s="164"/>
      <c r="N150" s="169"/>
      <c r="O150" s="115"/>
      <c r="P150" s="104"/>
      <c r="Q150" s="104" t="s">
        <v>95</v>
      </c>
      <c r="R150" s="104"/>
      <c r="S150" s="110"/>
      <c r="T150" s="168"/>
      <c r="U150" s="172" t="s">
        <v>31</v>
      </c>
      <c r="V150" s="176"/>
      <c r="W150" s="162" t="str">
        <f>X119</f>
        <v>宝木キッカーズ</v>
      </c>
      <c r="X150" s="163"/>
      <c r="Y150" s="163"/>
      <c r="Z150" s="163"/>
      <c r="AA150" s="163"/>
      <c r="AB150" s="164"/>
      <c r="AC150" s="168" t="s">
        <v>140</v>
      </c>
      <c r="AD150" s="169"/>
      <c r="AE150" s="169"/>
      <c r="AF150" s="169"/>
      <c r="AG150" s="169"/>
    </row>
    <row r="151" spans="1:33" ht="13.35" customHeight="1" x14ac:dyDescent="0.4">
      <c r="A151" s="186"/>
      <c r="B151" s="189"/>
      <c r="C151" s="189"/>
      <c r="D151" s="189"/>
      <c r="E151" s="190"/>
      <c r="F151" s="174"/>
      <c r="G151" s="177"/>
      <c r="H151" s="165"/>
      <c r="I151" s="166"/>
      <c r="J151" s="166"/>
      <c r="K151" s="166"/>
      <c r="L151" s="166"/>
      <c r="M151" s="167"/>
      <c r="N151" s="169"/>
      <c r="O151" s="116"/>
      <c r="P151" s="104"/>
      <c r="Q151" s="104" t="s">
        <v>95</v>
      </c>
      <c r="R151" s="104"/>
      <c r="S151" s="111"/>
      <c r="T151" s="191"/>
      <c r="U151" s="174"/>
      <c r="V151" s="177"/>
      <c r="W151" s="165"/>
      <c r="X151" s="166"/>
      <c r="Y151" s="166"/>
      <c r="Z151" s="166"/>
      <c r="AA151" s="166"/>
      <c r="AB151" s="167"/>
      <c r="AC151" s="168"/>
      <c r="AD151" s="169"/>
      <c r="AE151" s="169"/>
      <c r="AF151" s="169"/>
      <c r="AG151" s="169"/>
    </row>
    <row r="152" spans="1:33" ht="22.5" customHeight="1" x14ac:dyDescent="0.4">
      <c r="A152" s="104"/>
      <c r="B152" s="105"/>
      <c r="C152" s="105"/>
      <c r="D152" s="105"/>
      <c r="E152" s="105"/>
      <c r="F152" s="11"/>
      <c r="G152" s="11"/>
      <c r="H152" s="142"/>
      <c r="I152" s="142"/>
      <c r="J152" s="142"/>
      <c r="K152" s="142"/>
      <c r="L152" s="142"/>
      <c r="M152" s="142"/>
      <c r="N152" s="104"/>
      <c r="O152" s="104" t="s">
        <v>96</v>
      </c>
      <c r="P152" s="104"/>
      <c r="Q152" s="104" t="s">
        <v>97</v>
      </c>
      <c r="R152" s="104"/>
      <c r="S152" s="104" t="s">
        <v>98</v>
      </c>
      <c r="T152" s="105"/>
      <c r="U152" s="105"/>
      <c r="V152" s="105"/>
      <c r="W152" s="142"/>
      <c r="X152" s="142"/>
      <c r="Y152" s="142"/>
      <c r="Z152" s="142"/>
      <c r="AA152" s="142"/>
      <c r="AB152" s="142"/>
      <c r="AC152" s="105"/>
      <c r="AD152" s="23"/>
      <c r="AE152" s="23"/>
      <c r="AF152" s="23"/>
      <c r="AG152" s="23"/>
    </row>
    <row r="153" spans="1:33" ht="13.35" customHeight="1" x14ac:dyDescent="0.4">
      <c r="A153" s="185" t="s">
        <v>50</v>
      </c>
      <c r="B153" s="187" t="s">
        <v>51</v>
      </c>
      <c r="C153" s="187"/>
      <c r="D153" s="187"/>
      <c r="E153" s="188"/>
      <c r="F153" s="172" t="s">
        <v>27</v>
      </c>
      <c r="G153" s="176"/>
      <c r="H153" s="162" t="str">
        <f>X123</f>
        <v>unionsc U10</v>
      </c>
      <c r="I153" s="163"/>
      <c r="J153" s="163"/>
      <c r="K153" s="163"/>
      <c r="L153" s="163"/>
      <c r="M153" s="164"/>
      <c r="N153" s="169"/>
      <c r="O153" s="115"/>
      <c r="P153" s="104"/>
      <c r="Q153" s="104" t="s">
        <v>95</v>
      </c>
      <c r="R153" s="104"/>
      <c r="S153" s="110"/>
      <c r="T153" s="168"/>
      <c r="U153" s="172" t="s">
        <v>19</v>
      </c>
      <c r="V153" s="176"/>
      <c r="W153" s="162" t="str">
        <f>X127</f>
        <v>上河内JSC</v>
      </c>
      <c r="X153" s="163"/>
      <c r="Y153" s="163"/>
      <c r="Z153" s="163"/>
      <c r="AA153" s="163"/>
      <c r="AB153" s="164"/>
      <c r="AC153" s="168" t="s">
        <v>137</v>
      </c>
      <c r="AD153" s="169"/>
      <c r="AE153" s="169"/>
      <c r="AF153" s="169"/>
      <c r="AG153" s="169"/>
    </row>
    <row r="154" spans="1:33" ht="13.35" customHeight="1" x14ac:dyDescent="0.4">
      <c r="A154" s="186"/>
      <c r="B154" s="189"/>
      <c r="C154" s="189"/>
      <c r="D154" s="189"/>
      <c r="E154" s="190"/>
      <c r="F154" s="174"/>
      <c r="G154" s="177"/>
      <c r="H154" s="165"/>
      <c r="I154" s="166"/>
      <c r="J154" s="166"/>
      <c r="K154" s="166"/>
      <c r="L154" s="166"/>
      <c r="M154" s="167"/>
      <c r="N154" s="169"/>
      <c r="O154" s="116"/>
      <c r="P154" s="104"/>
      <c r="Q154" s="104" t="s">
        <v>95</v>
      </c>
      <c r="R154" s="104"/>
      <c r="S154" s="111"/>
      <c r="T154" s="191"/>
      <c r="U154" s="174"/>
      <c r="V154" s="177"/>
      <c r="W154" s="165"/>
      <c r="X154" s="166"/>
      <c r="Y154" s="166"/>
      <c r="Z154" s="166"/>
      <c r="AA154" s="166"/>
      <c r="AB154" s="167"/>
      <c r="AC154" s="168"/>
      <c r="AD154" s="169"/>
      <c r="AE154" s="169"/>
      <c r="AF154" s="169"/>
      <c r="AG154" s="169"/>
    </row>
    <row r="155" spans="1:33" ht="22.5" customHeight="1" x14ac:dyDescent="0.4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4" t="s">
        <v>96</v>
      </c>
      <c r="P155" s="104"/>
      <c r="Q155" s="104" t="s">
        <v>97</v>
      </c>
      <c r="R155" s="104"/>
      <c r="S155" s="104" t="s">
        <v>98</v>
      </c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23"/>
      <c r="AE155" s="23"/>
      <c r="AF155" s="23"/>
      <c r="AG155" s="23"/>
    </row>
    <row r="156" spans="1:33" ht="13.35" customHeight="1" x14ac:dyDescent="0.4">
      <c r="A156" s="185" t="s">
        <v>54</v>
      </c>
      <c r="B156" s="187" t="s">
        <v>144</v>
      </c>
      <c r="C156" s="187"/>
      <c r="D156" s="187"/>
      <c r="E156" s="188"/>
      <c r="F156" s="172" t="s">
        <v>234</v>
      </c>
      <c r="G156" s="176"/>
      <c r="H156" s="193"/>
      <c r="I156" s="194"/>
      <c r="J156" s="194"/>
      <c r="K156" s="194"/>
      <c r="L156" s="194"/>
      <c r="M156" s="195"/>
      <c r="N156" s="169"/>
      <c r="O156" s="115"/>
      <c r="P156" s="104"/>
      <c r="Q156" s="104" t="s">
        <v>95</v>
      </c>
      <c r="R156" s="104"/>
      <c r="S156" s="110"/>
      <c r="T156" s="168"/>
      <c r="U156" s="172" t="s">
        <v>235</v>
      </c>
      <c r="V156" s="176"/>
      <c r="W156" s="193"/>
      <c r="X156" s="194"/>
      <c r="Y156" s="194"/>
      <c r="Z156" s="194"/>
      <c r="AA156" s="194"/>
      <c r="AB156" s="195"/>
      <c r="AC156" s="168" t="s">
        <v>156</v>
      </c>
      <c r="AD156" s="169"/>
      <c r="AE156" s="169"/>
      <c r="AF156" s="169"/>
      <c r="AG156" s="169"/>
    </row>
    <row r="157" spans="1:33" ht="13.35" customHeight="1" x14ac:dyDescent="0.4">
      <c r="A157" s="186"/>
      <c r="B157" s="189"/>
      <c r="C157" s="189"/>
      <c r="D157" s="189"/>
      <c r="E157" s="190"/>
      <c r="F157" s="174"/>
      <c r="G157" s="177"/>
      <c r="H157" s="196"/>
      <c r="I157" s="197"/>
      <c r="J157" s="197"/>
      <c r="K157" s="197"/>
      <c r="L157" s="197"/>
      <c r="M157" s="198"/>
      <c r="N157" s="169"/>
      <c r="O157" s="116"/>
      <c r="P157" s="104"/>
      <c r="Q157" s="104" t="s">
        <v>95</v>
      </c>
      <c r="R157" s="104"/>
      <c r="S157" s="111"/>
      <c r="T157" s="191"/>
      <c r="U157" s="174"/>
      <c r="V157" s="177"/>
      <c r="W157" s="196"/>
      <c r="X157" s="197"/>
      <c r="Y157" s="197"/>
      <c r="Z157" s="197"/>
      <c r="AA157" s="197"/>
      <c r="AB157" s="198"/>
      <c r="AC157" s="168"/>
      <c r="AD157" s="169"/>
      <c r="AE157" s="169"/>
      <c r="AF157" s="169"/>
      <c r="AG157" s="169"/>
    </row>
    <row r="158" spans="1:33" ht="22.5" customHeight="1" x14ac:dyDescent="0.4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4" t="s">
        <v>96</v>
      </c>
      <c r="P158" s="104"/>
      <c r="Q158" s="104" t="s">
        <v>97</v>
      </c>
      <c r="R158" s="104"/>
      <c r="S158" s="104" t="s">
        <v>98</v>
      </c>
      <c r="T158" s="104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23"/>
      <c r="AE158" s="23"/>
      <c r="AF158" s="23"/>
      <c r="AG158" s="23"/>
    </row>
    <row r="159" spans="1:33" ht="13.35" customHeight="1" x14ac:dyDescent="0.4">
      <c r="A159" s="185" t="s">
        <v>9</v>
      </c>
      <c r="B159" s="187" t="s">
        <v>145</v>
      </c>
      <c r="C159" s="187"/>
      <c r="D159" s="187"/>
      <c r="E159" s="188"/>
      <c r="F159" s="172" t="s">
        <v>146</v>
      </c>
      <c r="G159" s="176"/>
      <c r="H159" s="193"/>
      <c r="I159" s="194"/>
      <c r="J159" s="194"/>
      <c r="K159" s="194"/>
      <c r="L159" s="194"/>
      <c r="M159" s="195"/>
      <c r="N159" s="169"/>
      <c r="O159" s="115"/>
      <c r="P159" s="104"/>
      <c r="Q159" s="104" t="s">
        <v>95</v>
      </c>
      <c r="R159" s="104"/>
      <c r="S159" s="110"/>
      <c r="T159" s="168"/>
      <c r="U159" s="172" t="s">
        <v>238</v>
      </c>
      <c r="V159" s="176"/>
      <c r="W159" s="193"/>
      <c r="X159" s="194"/>
      <c r="Y159" s="194"/>
      <c r="Z159" s="194"/>
      <c r="AA159" s="194"/>
      <c r="AB159" s="195"/>
      <c r="AC159" s="168" t="s">
        <v>157</v>
      </c>
      <c r="AD159" s="169"/>
      <c r="AE159" s="169"/>
      <c r="AF159" s="169"/>
      <c r="AG159" s="169"/>
    </row>
    <row r="160" spans="1:33" ht="13.35" customHeight="1" x14ac:dyDescent="0.4">
      <c r="A160" s="186"/>
      <c r="B160" s="189"/>
      <c r="C160" s="189"/>
      <c r="D160" s="189"/>
      <c r="E160" s="190"/>
      <c r="F160" s="174"/>
      <c r="G160" s="177"/>
      <c r="H160" s="196"/>
      <c r="I160" s="197"/>
      <c r="J160" s="197"/>
      <c r="K160" s="197"/>
      <c r="L160" s="197"/>
      <c r="M160" s="198"/>
      <c r="N160" s="169"/>
      <c r="O160" s="116"/>
      <c r="P160" s="104"/>
      <c r="Q160" s="104" t="s">
        <v>95</v>
      </c>
      <c r="R160" s="104"/>
      <c r="S160" s="111"/>
      <c r="T160" s="191"/>
      <c r="U160" s="174"/>
      <c r="V160" s="177"/>
      <c r="W160" s="196"/>
      <c r="X160" s="197"/>
      <c r="Y160" s="197"/>
      <c r="Z160" s="197"/>
      <c r="AA160" s="197"/>
      <c r="AB160" s="198"/>
      <c r="AC160" s="168"/>
      <c r="AD160" s="169"/>
      <c r="AE160" s="169"/>
      <c r="AF160" s="169"/>
      <c r="AG160" s="169"/>
    </row>
    <row r="161" spans="1:33" ht="22.5" customHeight="1" thickBot="1" x14ac:dyDescent="0.45">
      <c r="A161" s="104"/>
      <c r="B161" s="105"/>
      <c r="C161" s="105"/>
      <c r="D161" s="105"/>
      <c r="E161" s="105"/>
      <c r="F161" s="105"/>
      <c r="G161" s="105"/>
      <c r="H161" s="11"/>
      <c r="I161" s="11"/>
      <c r="J161" s="11"/>
      <c r="K161" s="11"/>
      <c r="L161" s="11"/>
      <c r="M161" s="11"/>
      <c r="N161" s="104"/>
      <c r="O161" s="104" t="s">
        <v>96</v>
      </c>
      <c r="P161" s="104"/>
      <c r="Q161" s="104" t="s">
        <v>97</v>
      </c>
      <c r="R161" s="104"/>
      <c r="S161" s="104" t="s">
        <v>98</v>
      </c>
      <c r="T161" s="105"/>
      <c r="U161" s="105"/>
      <c r="V161" s="105"/>
      <c r="W161" s="11"/>
      <c r="X161" s="11"/>
      <c r="Y161" s="11"/>
      <c r="Z161" s="11"/>
      <c r="AA161" s="11"/>
      <c r="AB161" s="11"/>
      <c r="AC161" s="105"/>
      <c r="AD161" s="23"/>
      <c r="AE161" s="23"/>
      <c r="AF161" s="23"/>
      <c r="AG161" s="23"/>
    </row>
    <row r="162" spans="1:33" ht="15" customHeight="1" x14ac:dyDescent="0.4">
      <c r="A162" s="101"/>
      <c r="B162" s="31"/>
      <c r="C162" s="31"/>
      <c r="D162" s="31"/>
      <c r="E162" s="31"/>
      <c r="F162" s="31"/>
      <c r="G162" s="31"/>
      <c r="H162" s="30"/>
      <c r="I162" s="30"/>
      <c r="J162" s="30"/>
      <c r="K162" s="30"/>
      <c r="L162" s="30"/>
      <c r="M162" s="30"/>
      <c r="N162" s="101"/>
      <c r="O162" s="192" t="s">
        <v>155</v>
      </c>
      <c r="P162" s="192"/>
      <c r="Q162" s="192"/>
      <c r="R162" s="192"/>
      <c r="S162" s="192"/>
      <c r="T162" s="31"/>
      <c r="U162" s="31"/>
      <c r="V162" s="31"/>
      <c r="W162" s="30"/>
      <c r="X162" s="30"/>
      <c r="Y162" s="30"/>
      <c r="Z162" s="30"/>
      <c r="AA162" s="30"/>
      <c r="AB162" s="30"/>
      <c r="AC162" s="31"/>
      <c r="AD162" s="34"/>
      <c r="AE162" s="34"/>
      <c r="AF162" s="34"/>
      <c r="AG162" s="34"/>
    </row>
    <row r="163" spans="1:33" ht="15" customHeight="1" x14ac:dyDescent="0.4">
      <c r="A163" s="104"/>
      <c r="B163" s="105"/>
      <c r="C163" s="105"/>
      <c r="D163" s="105"/>
      <c r="E163" s="105"/>
      <c r="F163" s="105"/>
      <c r="G163" s="105"/>
      <c r="H163" s="11"/>
      <c r="I163" s="11"/>
      <c r="J163" s="11"/>
      <c r="K163" s="11"/>
      <c r="L163" s="11"/>
      <c r="M163" s="11"/>
      <c r="N163" s="104"/>
      <c r="O163" s="169"/>
      <c r="P163" s="169"/>
      <c r="Q163" s="169"/>
      <c r="R163" s="169"/>
      <c r="S163" s="169"/>
      <c r="T163" s="105"/>
      <c r="U163" s="105"/>
      <c r="V163" s="105"/>
      <c r="W163" s="11"/>
      <c r="X163" s="11"/>
      <c r="Y163" s="11"/>
      <c r="Z163" s="11"/>
      <c r="AA163" s="11"/>
      <c r="AB163" s="11"/>
      <c r="AC163" s="105"/>
      <c r="AD163" s="23"/>
      <c r="AE163" s="23"/>
      <c r="AF163" s="23"/>
      <c r="AG163" s="23"/>
    </row>
    <row r="164" spans="1:33" ht="13.35" customHeight="1" x14ac:dyDescent="0.4">
      <c r="A164" s="185" t="s">
        <v>151</v>
      </c>
      <c r="B164" s="187" t="s">
        <v>47</v>
      </c>
      <c r="C164" s="187"/>
      <c r="D164" s="187"/>
      <c r="E164" s="188"/>
      <c r="F164" s="172" t="s">
        <v>147</v>
      </c>
      <c r="G164" s="173"/>
      <c r="H164" s="162" t="str">
        <f>X131</f>
        <v>S4スペランツァ</v>
      </c>
      <c r="I164" s="163"/>
      <c r="J164" s="163"/>
      <c r="K164" s="163"/>
      <c r="L164" s="163"/>
      <c r="M164" s="164"/>
      <c r="N164" s="169"/>
      <c r="O164" s="115"/>
      <c r="P164" s="104"/>
      <c r="Q164" s="104" t="s">
        <v>95</v>
      </c>
      <c r="R164" s="104"/>
      <c r="S164" s="110"/>
      <c r="T164" s="168"/>
      <c r="U164" s="172" t="s">
        <v>148</v>
      </c>
      <c r="V164" s="173"/>
      <c r="W164" s="162" t="str">
        <f>X135</f>
        <v>カテット白沢SS</v>
      </c>
      <c r="X164" s="163"/>
      <c r="Y164" s="163"/>
      <c r="Z164" s="163"/>
      <c r="AA164" s="163"/>
      <c r="AB164" s="164"/>
      <c r="AC164" s="168" t="s">
        <v>139</v>
      </c>
      <c r="AD164" s="169"/>
      <c r="AE164" s="169"/>
      <c r="AF164" s="169"/>
      <c r="AG164" s="169"/>
    </row>
    <row r="165" spans="1:33" ht="13.35" customHeight="1" x14ac:dyDescent="0.4">
      <c r="A165" s="186"/>
      <c r="B165" s="189"/>
      <c r="C165" s="189"/>
      <c r="D165" s="189"/>
      <c r="E165" s="190"/>
      <c r="F165" s="174"/>
      <c r="G165" s="175"/>
      <c r="H165" s="165"/>
      <c r="I165" s="166"/>
      <c r="J165" s="166"/>
      <c r="K165" s="166"/>
      <c r="L165" s="166"/>
      <c r="M165" s="167"/>
      <c r="N165" s="169"/>
      <c r="O165" s="116"/>
      <c r="P165" s="104"/>
      <c r="Q165" s="104" t="s">
        <v>95</v>
      </c>
      <c r="R165" s="104"/>
      <c r="S165" s="111"/>
      <c r="T165" s="191"/>
      <c r="U165" s="174"/>
      <c r="V165" s="175"/>
      <c r="W165" s="165"/>
      <c r="X165" s="166"/>
      <c r="Y165" s="166"/>
      <c r="Z165" s="166"/>
      <c r="AA165" s="166"/>
      <c r="AB165" s="167"/>
      <c r="AC165" s="168"/>
      <c r="AD165" s="169"/>
      <c r="AE165" s="169"/>
      <c r="AF165" s="169"/>
      <c r="AG165" s="169"/>
    </row>
    <row r="166" spans="1:33" ht="22.5" customHeight="1" x14ac:dyDescent="0.4">
      <c r="A166" s="104"/>
      <c r="B166" s="105"/>
      <c r="C166" s="105"/>
      <c r="D166" s="105"/>
      <c r="E166" s="105"/>
      <c r="F166" s="104"/>
      <c r="G166" s="104"/>
      <c r="H166" s="142"/>
      <c r="I166" s="142"/>
      <c r="J166" s="142"/>
      <c r="K166" s="142"/>
      <c r="L166" s="142"/>
      <c r="M166" s="142"/>
      <c r="N166" s="104"/>
      <c r="O166" s="104" t="s">
        <v>96</v>
      </c>
      <c r="P166" s="104"/>
      <c r="Q166" s="104" t="s">
        <v>97</v>
      </c>
      <c r="R166" s="104"/>
      <c r="S166" s="104" t="s">
        <v>98</v>
      </c>
      <c r="T166" s="105"/>
      <c r="U166" s="104"/>
      <c r="V166" s="104"/>
      <c r="W166" s="142"/>
      <c r="X166" s="142"/>
      <c r="Y166" s="142"/>
      <c r="Z166" s="142"/>
      <c r="AA166" s="142"/>
      <c r="AB166" s="142"/>
      <c r="AC166" s="105"/>
      <c r="AD166" s="23"/>
      <c r="AE166" s="23"/>
      <c r="AF166" s="23"/>
      <c r="AG166" s="23"/>
    </row>
    <row r="167" spans="1:33" ht="13.35" customHeight="1" x14ac:dyDescent="0.4">
      <c r="A167" s="185" t="s">
        <v>152</v>
      </c>
      <c r="B167" s="187" t="s">
        <v>51</v>
      </c>
      <c r="C167" s="187"/>
      <c r="D167" s="187"/>
      <c r="E167" s="188"/>
      <c r="F167" s="172" t="s">
        <v>149</v>
      </c>
      <c r="G167" s="173"/>
      <c r="H167" s="162" t="str">
        <f>X139</f>
        <v>ともぞうSC　U10</v>
      </c>
      <c r="I167" s="163"/>
      <c r="J167" s="163"/>
      <c r="K167" s="163"/>
      <c r="L167" s="163"/>
      <c r="M167" s="164"/>
      <c r="N167" s="169"/>
      <c r="O167" s="115"/>
      <c r="P167" s="104"/>
      <c r="Q167" s="104" t="s">
        <v>95</v>
      </c>
      <c r="R167" s="104"/>
      <c r="S167" s="110"/>
      <c r="T167" s="168"/>
      <c r="U167" s="172" t="s">
        <v>150</v>
      </c>
      <c r="V167" s="173"/>
      <c r="W167" s="162" t="str">
        <f>X143</f>
        <v>石井FC</v>
      </c>
      <c r="X167" s="163"/>
      <c r="Y167" s="163"/>
      <c r="Z167" s="163"/>
      <c r="AA167" s="163"/>
      <c r="AB167" s="164"/>
      <c r="AC167" s="168" t="s">
        <v>136</v>
      </c>
      <c r="AD167" s="169"/>
      <c r="AE167" s="169"/>
      <c r="AF167" s="169"/>
      <c r="AG167" s="169"/>
    </row>
    <row r="168" spans="1:33" ht="13.35" customHeight="1" x14ac:dyDescent="0.4">
      <c r="A168" s="186"/>
      <c r="B168" s="189"/>
      <c r="C168" s="189"/>
      <c r="D168" s="189"/>
      <c r="E168" s="190"/>
      <c r="F168" s="174"/>
      <c r="G168" s="175"/>
      <c r="H168" s="165"/>
      <c r="I168" s="166"/>
      <c r="J168" s="166"/>
      <c r="K168" s="166"/>
      <c r="L168" s="166"/>
      <c r="M168" s="167"/>
      <c r="N168" s="169"/>
      <c r="O168" s="116"/>
      <c r="P168" s="104"/>
      <c r="Q168" s="104" t="s">
        <v>95</v>
      </c>
      <c r="R168" s="104"/>
      <c r="S168" s="111"/>
      <c r="T168" s="191"/>
      <c r="U168" s="174"/>
      <c r="V168" s="175"/>
      <c r="W168" s="165"/>
      <c r="X168" s="166"/>
      <c r="Y168" s="166"/>
      <c r="Z168" s="166"/>
      <c r="AA168" s="166"/>
      <c r="AB168" s="167"/>
      <c r="AC168" s="168"/>
      <c r="AD168" s="169"/>
      <c r="AE168" s="169"/>
      <c r="AF168" s="169"/>
      <c r="AG168" s="169"/>
    </row>
    <row r="169" spans="1:33" ht="22.5" customHeight="1" x14ac:dyDescent="0.4">
      <c r="A169" s="105"/>
      <c r="B169" s="105"/>
      <c r="C169" s="105"/>
      <c r="D169" s="105"/>
      <c r="E169" s="105"/>
      <c r="F169" s="104"/>
      <c r="G169" s="104"/>
      <c r="H169" s="142"/>
      <c r="I169" s="142"/>
      <c r="J169" s="142"/>
      <c r="K169" s="142"/>
      <c r="L169" s="142"/>
      <c r="M169" s="142"/>
      <c r="N169" s="104"/>
      <c r="O169" s="104" t="s">
        <v>96</v>
      </c>
      <c r="P169" s="104"/>
      <c r="Q169" s="104" t="s">
        <v>97</v>
      </c>
      <c r="R169" s="104"/>
      <c r="S169" s="104" t="s">
        <v>98</v>
      </c>
      <c r="T169" s="105"/>
      <c r="U169" s="104"/>
      <c r="V169" s="104"/>
      <c r="W169" s="142"/>
      <c r="X169" s="142"/>
      <c r="Y169" s="142"/>
      <c r="Z169" s="142"/>
      <c r="AA169" s="142"/>
      <c r="AB169" s="142"/>
      <c r="AC169" s="105"/>
      <c r="AD169" s="23"/>
      <c r="AE169" s="23"/>
      <c r="AF169" s="23"/>
      <c r="AG169" s="23"/>
    </row>
    <row r="170" spans="1:33" ht="13.35" customHeight="1" x14ac:dyDescent="0.4">
      <c r="A170" s="185" t="s">
        <v>153</v>
      </c>
      <c r="B170" s="187" t="s">
        <v>144</v>
      </c>
      <c r="C170" s="187"/>
      <c r="D170" s="187"/>
      <c r="E170" s="188"/>
      <c r="F170" s="172" t="s">
        <v>236</v>
      </c>
      <c r="G170" s="173"/>
      <c r="H170" s="162"/>
      <c r="I170" s="163"/>
      <c r="J170" s="163"/>
      <c r="K170" s="163"/>
      <c r="L170" s="163"/>
      <c r="M170" s="164"/>
      <c r="N170" s="169"/>
      <c r="O170" s="115"/>
      <c r="P170" s="104"/>
      <c r="Q170" s="104" t="s">
        <v>95</v>
      </c>
      <c r="R170" s="104"/>
      <c r="S170" s="110"/>
      <c r="T170" s="168"/>
      <c r="U170" s="172" t="s">
        <v>237</v>
      </c>
      <c r="V170" s="173"/>
      <c r="W170" s="162"/>
      <c r="X170" s="163"/>
      <c r="Y170" s="163"/>
      <c r="Z170" s="163"/>
      <c r="AA170" s="163"/>
      <c r="AB170" s="164"/>
      <c r="AC170" s="168" t="s">
        <v>158</v>
      </c>
      <c r="AD170" s="169"/>
      <c r="AE170" s="169"/>
      <c r="AF170" s="169"/>
      <c r="AG170" s="169"/>
    </row>
    <row r="171" spans="1:33" ht="13.35" customHeight="1" x14ac:dyDescent="0.4">
      <c r="A171" s="186"/>
      <c r="B171" s="189"/>
      <c r="C171" s="189"/>
      <c r="D171" s="189"/>
      <c r="E171" s="190"/>
      <c r="F171" s="174"/>
      <c r="G171" s="175"/>
      <c r="H171" s="165"/>
      <c r="I171" s="166"/>
      <c r="J171" s="166"/>
      <c r="K171" s="166"/>
      <c r="L171" s="166"/>
      <c r="M171" s="167"/>
      <c r="N171" s="169"/>
      <c r="O171" s="116"/>
      <c r="P171" s="104"/>
      <c r="Q171" s="104" t="s">
        <v>95</v>
      </c>
      <c r="R171" s="104"/>
      <c r="S171" s="111"/>
      <c r="T171" s="191"/>
      <c r="U171" s="174"/>
      <c r="V171" s="175"/>
      <c r="W171" s="165"/>
      <c r="X171" s="166"/>
      <c r="Y171" s="166"/>
      <c r="Z171" s="166"/>
      <c r="AA171" s="166"/>
      <c r="AB171" s="167"/>
      <c r="AC171" s="168"/>
      <c r="AD171" s="169"/>
      <c r="AE171" s="169"/>
      <c r="AF171" s="169"/>
      <c r="AG171" s="169"/>
    </row>
    <row r="172" spans="1:33" ht="22.5" customHeight="1" x14ac:dyDescent="0.4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4" t="s">
        <v>96</v>
      </c>
      <c r="P172" s="104"/>
      <c r="Q172" s="104" t="s">
        <v>97</v>
      </c>
      <c r="R172" s="104"/>
      <c r="S172" s="104" t="s">
        <v>98</v>
      </c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23"/>
      <c r="AE172" s="23"/>
      <c r="AF172" s="23"/>
      <c r="AG172" s="23"/>
    </row>
    <row r="173" spans="1:33" ht="18.600000000000001" customHeight="1" x14ac:dyDescent="0.4"/>
    <row r="174" spans="1:33" ht="18.600000000000001" customHeight="1" x14ac:dyDescent="0.4"/>
    <row r="175" spans="1:33" ht="18.600000000000001" customHeight="1" x14ac:dyDescent="0.4"/>
    <row r="176" spans="1:33" ht="18.600000000000001" customHeight="1" x14ac:dyDescent="0.4"/>
    <row r="177" ht="18.600000000000001" customHeight="1" x14ac:dyDescent="0.4"/>
    <row r="178" ht="18.600000000000001" customHeight="1" x14ac:dyDescent="0.4"/>
  </sheetData>
  <mergeCells count="351">
    <mergeCell ref="AE143:AF144"/>
    <mergeCell ref="I112:AB112"/>
    <mergeCell ref="I113:AB113"/>
    <mergeCell ref="A2:AG2"/>
    <mergeCell ref="A4:AF4"/>
    <mergeCell ref="C6:AD6"/>
    <mergeCell ref="B7:AF7"/>
    <mergeCell ref="C8:AD8"/>
    <mergeCell ref="C9:M9"/>
    <mergeCell ref="T9:AD9"/>
    <mergeCell ref="C10:K11"/>
    <mergeCell ref="L10:M11"/>
    <mergeCell ref="T10:AB11"/>
    <mergeCell ref="AC10:AD11"/>
    <mergeCell ref="E13:E14"/>
    <mergeCell ref="F13:M14"/>
    <mergeCell ref="T13:T14"/>
    <mergeCell ref="U13:V14"/>
    <mergeCell ref="W13:AD14"/>
    <mergeCell ref="W15:AD16"/>
    <mergeCell ref="E17:E18"/>
    <mergeCell ref="F17:M18"/>
    <mergeCell ref="T17:T18"/>
    <mergeCell ref="U17:V18"/>
    <mergeCell ref="W17:AD18"/>
    <mergeCell ref="C15:C16"/>
    <mergeCell ref="E15:E16"/>
    <mergeCell ref="F15:M16"/>
    <mergeCell ref="R15:R16"/>
    <mergeCell ref="T15:T16"/>
    <mergeCell ref="U15:V16"/>
    <mergeCell ref="W49:AD50"/>
    <mergeCell ref="C26:K27"/>
    <mergeCell ref="L26:M27"/>
    <mergeCell ref="T26:AB27"/>
    <mergeCell ref="AC26:AD27"/>
    <mergeCell ref="F33:M34"/>
    <mergeCell ref="T33:T34"/>
    <mergeCell ref="U33:V34"/>
    <mergeCell ref="W33:AD34"/>
    <mergeCell ref="C31:C32"/>
    <mergeCell ref="E31:E32"/>
    <mergeCell ref="F31:M32"/>
    <mergeCell ref="R31:R32"/>
    <mergeCell ref="T31:T32"/>
    <mergeCell ref="U31:V32"/>
    <mergeCell ref="C47:C48"/>
    <mergeCell ref="E47:E48"/>
    <mergeCell ref="F47:M48"/>
    <mergeCell ref="AE19:AF20"/>
    <mergeCell ref="C21:C22"/>
    <mergeCell ref="E21:E22"/>
    <mergeCell ref="F21:M22"/>
    <mergeCell ref="R47:R48"/>
    <mergeCell ref="T47:T48"/>
    <mergeCell ref="U47:V48"/>
    <mergeCell ref="W47:AD48"/>
    <mergeCell ref="E19:E20"/>
    <mergeCell ref="F19:M20"/>
    <mergeCell ref="N19:O20"/>
    <mergeCell ref="T45:T46"/>
    <mergeCell ref="U45:V46"/>
    <mergeCell ref="W45:AD46"/>
    <mergeCell ref="AE39:AF40"/>
    <mergeCell ref="C37:C38"/>
    <mergeCell ref="E37:E38"/>
    <mergeCell ref="F37:M38"/>
    <mergeCell ref="R37:R38"/>
    <mergeCell ref="T37:T38"/>
    <mergeCell ref="U37:V38"/>
    <mergeCell ref="W37:AD38"/>
    <mergeCell ref="W31:AD32"/>
    <mergeCell ref="E33:E34"/>
    <mergeCell ref="F39:M40"/>
    <mergeCell ref="T39:T40"/>
    <mergeCell ref="U39:V40"/>
    <mergeCell ref="U21:V22"/>
    <mergeCell ref="C42:K43"/>
    <mergeCell ref="L42:M43"/>
    <mergeCell ref="T42:AB43"/>
    <mergeCell ref="E29:E30"/>
    <mergeCell ref="F29:M30"/>
    <mergeCell ref="T29:T30"/>
    <mergeCell ref="U29:V30"/>
    <mergeCell ref="W29:AD30"/>
    <mergeCell ref="E23:E24"/>
    <mergeCell ref="F23:M24"/>
    <mergeCell ref="E49:E50"/>
    <mergeCell ref="F49:M50"/>
    <mergeCell ref="T23:T24"/>
    <mergeCell ref="U23:V24"/>
    <mergeCell ref="W23:AD24"/>
    <mergeCell ref="E45:E46"/>
    <mergeCell ref="F45:M46"/>
    <mergeCell ref="T19:T20"/>
    <mergeCell ref="U19:V20"/>
    <mergeCell ref="W19:AD20"/>
    <mergeCell ref="E35:E36"/>
    <mergeCell ref="F35:M36"/>
    <mergeCell ref="N35:O36"/>
    <mergeCell ref="T35:T36"/>
    <mergeCell ref="U35:V36"/>
    <mergeCell ref="W35:AD36"/>
    <mergeCell ref="W21:AD22"/>
    <mergeCell ref="W39:AD40"/>
    <mergeCell ref="AC42:AD43"/>
    <mergeCell ref="T49:T50"/>
    <mergeCell ref="U49:V50"/>
    <mergeCell ref="R21:R22"/>
    <mergeCell ref="T21:T22"/>
    <mergeCell ref="E39:E40"/>
    <mergeCell ref="E51:E52"/>
    <mergeCell ref="F51:M52"/>
    <mergeCell ref="N51:O52"/>
    <mergeCell ref="T51:T52"/>
    <mergeCell ref="U51:V52"/>
    <mergeCell ref="W51:AD52"/>
    <mergeCell ref="E55:E56"/>
    <mergeCell ref="F55:M56"/>
    <mergeCell ref="T55:T56"/>
    <mergeCell ref="U55:V56"/>
    <mergeCell ref="C63:C64"/>
    <mergeCell ref="E63:E64"/>
    <mergeCell ref="F63:M64"/>
    <mergeCell ref="R63:R64"/>
    <mergeCell ref="T63:T64"/>
    <mergeCell ref="AE55:AF56"/>
    <mergeCell ref="C53:C54"/>
    <mergeCell ref="E53:E54"/>
    <mergeCell ref="F53:M54"/>
    <mergeCell ref="R53:R54"/>
    <mergeCell ref="T53:T54"/>
    <mergeCell ref="U53:V54"/>
    <mergeCell ref="W53:AD54"/>
    <mergeCell ref="W55:AD56"/>
    <mergeCell ref="C58:K59"/>
    <mergeCell ref="L58:M59"/>
    <mergeCell ref="T58:AB59"/>
    <mergeCell ref="AC58:AD59"/>
    <mergeCell ref="E61:E62"/>
    <mergeCell ref="F61:M62"/>
    <mergeCell ref="T61:T62"/>
    <mergeCell ref="U61:V62"/>
    <mergeCell ref="W61:AD62"/>
    <mergeCell ref="E67:E68"/>
    <mergeCell ref="F67:M68"/>
    <mergeCell ref="N67:O68"/>
    <mergeCell ref="T67:T68"/>
    <mergeCell ref="U67:V68"/>
    <mergeCell ref="W67:AD68"/>
    <mergeCell ref="W63:AD64"/>
    <mergeCell ref="E65:E66"/>
    <mergeCell ref="F65:M66"/>
    <mergeCell ref="T65:T66"/>
    <mergeCell ref="U65:V66"/>
    <mergeCell ref="W65:AD66"/>
    <mergeCell ref="U63:V64"/>
    <mergeCell ref="A77:AG77"/>
    <mergeCell ref="D79:AD79"/>
    <mergeCell ref="A80:AG80"/>
    <mergeCell ref="F82:K82"/>
    <mergeCell ref="L82:T82"/>
    <mergeCell ref="U82:AB82"/>
    <mergeCell ref="W71:AD72"/>
    <mergeCell ref="E73:E74"/>
    <mergeCell ref="F73:M74"/>
    <mergeCell ref="T73:T74"/>
    <mergeCell ref="U73:V74"/>
    <mergeCell ref="W73:AD74"/>
    <mergeCell ref="C70:C71"/>
    <mergeCell ref="R70:R71"/>
    <mergeCell ref="E71:E72"/>
    <mergeCell ref="F71:M72"/>
    <mergeCell ref="T71:T72"/>
    <mergeCell ref="U71:V72"/>
    <mergeCell ref="AE73:AF74"/>
    <mergeCell ref="E69:E70"/>
    <mergeCell ref="F69:M70"/>
    <mergeCell ref="T69:T70"/>
    <mergeCell ref="U69:V70"/>
    <mergeCell ref="W69:AD70"/>
    <mergeCell ref="G85:K85"/>
    <mergeCell ref="L85:T85"/>
    <mergeCell ref="U85:AB85"/>
    <mergeCell ref="G86:K86"/>
    <mergeCell ref="L86:T86"/>
    <mergeCell ref="U86:AB86"/>
    <mergeCell ref="G83:K83"/>
    <mergeCell ref="L83:T83"/>
    <mergeCell ref="U83:AB83"/>
    <mergeCell ref="G84:K84"/>
    <mergeCell ref="L84:T84"/>
    <mergeCell ref="U84:AB84"/>
    <mergeCell ref="U95:AB95"/>
    <mergeCell ref="G96:K96"/>
    <mergeCell ref="L96:T96"/>
    <mergeCell ref="U96:AB96"/>
    <mergeCell ref="G87:K87"/>
    <mergeCell ref="L87:T87"/>
    <mergeCell ref="U87:AB87"/>
    <mergeCell ref="G88:K88"/>
    <mergeCell ref="L88:T88"/>
    <mergeCell ref="U88:AB88"/>
    <mergeCell ref="G99:K99"/>
    <mergeCell ref="L99:T99"/>
    <mergeCell ref="U99:AB99"/>
    <mergeCell ref="G100:K100"/>
    <mergeCell ref="L100:T100"/>
    <mergeCell ref="U100:AB100"/>
    <mergeCell ref="G97:K97"/>
    <mergeCell ref="L97:T97"/>
    <mergeCell ref="U97:AB97"/>
    <mergeCell ref="G98:K98"/>
    <mergeCell ref="L98:T98"/>
    <mergeCell ref="U98:AB98"/>
    <mergeCell ref="G103:K103"/>
    <mergeCell ref="L103:T103"/>
    <mergeCell ref="U103:AB103"/>
    <mergeCell ref="G104:K104"/>
    <mergeCell ref="L104:T104"/>
    <mergeCell ref="U104:AB104"/>
    <mergeCell ref="G101:K101"/>
    <mergeCell ref="L101:T101"/>
    <mergeCell ref="U101:AB101"/>
    <mergeCell ref="G102:K102"/>
    <mergeCell ref="L102:T102"/>
    <mergeCell ref="U102:AB102"/>
    <mergeCell ref="R117:R118"/>
    <mergeCell ref="S117:U118"/>
    <mergeCell ref="Q119:Q120"/>
    <mergeCell ref="U119:U120"/>
    <mergeCell ref="V119:W120"/>
    <mergeCell ref="X119:AD120"/>
    <mergeCell ref="A108:AG108"/>
    <mergeCell ref="A110:AF110"/>
    <mergeCell ref="C115:M116"/>
    <mergeCell ref="U115:U116"/>
    <mergeCell ref="V115:W116"/>
    <mergeCell ref="X115:AD116"/>
    <mergeCell ref="R125:R126"/>
    <mergeCell ref="S125:U126"/>
    <mergeCell ref="B127:H128"/>
    <mergeCell ref="J127:J128"/>
    <mergeCell ref="K127:M128"/>
    <mergeCell ref="N127:P128"/>
    <mergeCell ref="U127:U128"/>
    <mergeCell ref="N121:N122"/>
    <mergeCell ref="P121:R122"/>
    <mergeCell ref="P123:P124"/>
    <mergeCell ref="U123:U124"/>
    <mergeCell ref="D133:H134"/>
    <mergeCell ref="R133:R134"/>
    <mergeCell ref="S133:U134"/>
    <mergeCell ref="P135:P136"/>
    <mergeCell ref="U135:U136"/>
    <mergeCell ref="V135:W136"/>
    <mergeCell ref="V127:W128"/>
    <mergeCell ref="X127:AD128"/>
    <mergeCell ref="AE127:AF128"/>
    <mergeCell ref="D131:H132"/>
    <mergeCell ref="N131:P132"/>
    <mergeCell ref="U131:U132"/>
    <mergeCell ref="V131:W132"/>
    <mergeCell ref="X131:AD132"/>
    <mergeCell ref="R141:R142"/>
    <mergeCell ref="S141:U142"/>
    <mergeCell ref="U143:U144"/>
    <mergeCell ref="V143:W144"/>
    <mergeCell ref="X143:AD144"/>
    <mergeCell ref="X135:AD136"/>
    <mergeCell ref="N137:N138"/>
    <mergeCell ref="P137:R138"/>
    <mergeCell ref="U139:U140"/>
    <mergeCell ref="V139:W140"/>
    <mergeCell ref="X139:AD140"/>
    <mergeCell ref="A153:A154"/>
    <mergeCell ref="B153:E154"/>
    <mergeCell ref="F153:G154"/>
    <mergeCell ref="H153:M154"/>
    <mergeCell ref="N153:N154"/>
    <mergeCell ref="T153:T154"/>
    <mergeCell ref="U153:V154"/>
    <mergeCell ref="A147:E147"/>
    <mergeCell ref="O147:S147"/>
    <mergeCell ref="O148:S149"/>
    <mergeCell ref="A150:A151"/>
    <mergeCell ref="B150:E151"/>
    <mergeCell ref="F150:G151"/>
    <mergeCell ref="H150:M151"/>
    <mergeCell ref="N150:N151"/>
    <mergeCell ref="T150:T151"/>
    <mergeCell ref="O162:S163"/>
    <mergeCell ref="A164:A165"/>
    <mergeCell ref="B164:E165"/>
    <mergeCell ref="F164:G165"/>
    <mergeCell ref="H164:M165"/>
    <mergeCell ref="N164:N165"/>
    <mergeCell ref="AC156:AG157"/>
    <mergeCell ref="A159:A160"/>
    <mergeCell ref="B159:E160"/>
    <mergeCell ref="F159:G160"/>
    <mergeCell ref="H159:M160"/>
    <mergeCell ref="N159:N160"/>
    <mergeCell ref="T159:T160"/>
    <mergeCell ref="U159:V160"/>
    <mergeCell ref="W159:AB160"/>
    <mergeCell ref="AC159:AG160"/>
    <mergeCell ref="A156:A157"/>
    <mergeCell ref="B156:E157"/>
    <mergeCell ref="F156:G157"/>
    <mergeCell ref="H156:M157"/>
    <mergeCell ref="N156:N157"/>
    <mergeCell ref="T156:T157"/>
    <mergeCell ref="U156:V157"/>
    <mergeCell ref="W156:AB157"/>
    <mergeCell ref="H170:M171"/>
    <mergeCell ref="N170:N171"/>
    <mergeCell ref="T170:T171"/>
    <mergeCell ref="U170:V171"/>
    <mergeCell ref="T164:T165"/>
    <mergeCell ref="U164:V165"/>
    <mergeCell ref="A167:A168"/>
    <mergeCell ref="B167:E168"/>
    <mergeCell ref="F167:G168"/>
    <mergeCell ref="H167:M168"/>
    <mergeCell ref="N167:N168"/>
    <mergeCell ref="T167:T168"/>
    <mergeCell ref="W170:AB171"/>
    <mergeCell ref="AC170:AG171"/>
    <mergeCell ref="AE45:AG46"/>
    <mergeCell ref="U167:V168"/>
    <mergeCell ref="W167:AB168"/>
    <mergeCell ref="AC167:AG168"/>
    <mergeCell ref="W164:AB165"/>
    <mergeCell ref="AC164:AG165"/>
    <mergeCell ref="W153:AB154"/>
    <mergeCell ref="AC153:AG154"/>
    <mergeCell ref="U150:V151"/>
    <mergeCell ref="W150:AB151"/>
    <mergeCell ref="AC150:AG151"/>
    <mergeCell ref="AC147:AG147"/>
    <mergeCell ref="AE139:AF140"/>
    <mergeCell ref="V123:W124"/>
    <mergeCell ref="X123:AD124"/>
    <mergeCell ref="D92:AD92"/>
    <mergeCell ref="A93:AG93"/>
    <mergeCell ref="F95:K95"/>
    <mergeCell ref="L95:T95"/>
    <mergeCell ref="A170:A171"/>
    <mergeCell ref="B170:E171"/>
    <mergeCell ref="F170:G171"/>
  </mergeCells>
  <phoneticPr fontId="2"/>
  <printOptions horizontalCentered="1"/>
  <pageMargins left="0.31496062992125984" right="0.31496062992125984" top="0.39370078740157483" bottom="0.39370078740157483" header="0.31496062992125984" footer="0.19685039370078741"/>
  <pageSetup paperSize="9" scale="83" orientation="portrait" r:id="rId1"/>
  <headerFooter>
    <oddFooter>&amp;C&amp;P／&amp;N</oddFooter>
  </headerFooter>
  <rowBreaks count="2" manualBreakCount="2">
    <brk id="75" max="32" man="1"/>
    <brk id="106" min="22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7A960-B198-47DB-B86E-AC3C86310A2B}">
  <sheetPr>
    <tabColor rgb="FF00B0F0"/>
  </sheetPr>
  <dimension ref="A1:AP128"/>
  <sheetViews>
    <sheetView showGridLines="0" view="pageBreakPreview" zoomScale="90" zoomScaleNormal="100" zoomScaleSheetLayoutView="90" workbookViewId="0">
      <selection sqref="A1:AM2"/>
    </sheetView>
  </sheetViews>
  <sheetFormatPr defaultColWidth="3.5" defaultRowHeight="18.75" customHeight="1" x14ac:dyDescent="0.4"/>
  <cols>
    <col min="1" max="14" width="3.5" style="40"/>
    <col min="15" max="15" width="3.5" style="40" customWidth="1"/>
    <col min="16" max="41" width="3.5" style="40"/>
    <col min="42" max="42" width="3.625" style="40" hidden="1" customWidth="1"/>
    <col min="43" max="16384" width="3.5" style="40"/>
  </cols>
  <sheetData>
    <row r="1" spans="1:42" ht="18.75" customHeight="1" x14ac:dyDescent="0.4">
      <c r="A1" s="292" t="s">
        <v>177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46"/>
      <c r="AP1" s="40">
        <v>1</v>
      </c>
    </row>
    <row r="2" spans="1:42" ht="18.75" customHeight="1" x14ac:dyDescent="0.4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46"/>
    </row>
    <row r="3" spans="1:42" ht="18.75" customHeight="1" x14ac:dyDescent="0.4">
      <c r="B3" s="279" t="s">
        <v>178</v>
      </c>
      <c r="C3" s="279"/>
      <c r="D3" s="279"/>
      <c r="E3" s="279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</row>
    <row r="4" spans="1:42" ht="18.75" customHeight="1" x14ac:dyDescent="0.4">
      <c r="B4" s="293" t="s">
        <v>159</v>
      </c>
      <c r="C4" s="293"/>
      <c r="D4" s="293"/>
      <c r="E4" s="293"/>
      <c r="F4" s="294" t="str">
        <f>'市長杯 U-10クラス_組み合わせ'!C10</f>
        <v>上　河　内　東　小</v>
      </c>
      <c r="G4" s="294"/>
      <c r="H4" s="294"/>
      <c r="I4" s="294"/>
      <c r="J4" s="294"/>
      <c r="K4" s="294"/>
      <c r="L4" s="294"/>
      <c r="M4" s="294"/>
      <c r="N4" s="293" t="s">
        <v>160</v>
      </c>
      <c r="O4" s="293"/>
      <c r="P4" s="293"/>
      <c r="Q4" s="293"/>
      <c r="R4" s="294" t="str">
        <f>'市長杯 U-10クラス_組み合わせ'!F19</f>
        <v>上河内JSC</v>
      </c>
      <c r="S4" s="294"/>
      <c r="T4" s="294"/>
      <c r="U4" s="294"/>
      <c r="V4" s="294"/>
      <c r="W4" s="294"/>
      <c r="X4" s="294"/>
      <c r="Y4" s="294"/>
      <c r="Z4" s="293" t="s">
        <v>161</v>
      </c>
      <c r="AA4" s="293"/>
      <c r="AB4" s="293"/>
      <c r="AC4" s="293"/>
      <c r="AD4" s="295">
        <v>44374</v>
      </c>
      <c r="AE4" s="296"/>
      <c r="AF4" s="296"/>
      <c r="AG4" s="296"/>
      <c r="AH4" s="296"/>
      <c r="AI4" s="296"/>
      <c r="AJ4" s="296"/>
      <c r="AK4" s="297">
        <f>AD4</f>
        <v>44374</v>
      </c>
      <c r="AL4" s="298"/>
      <c r="AN4" s="47"/>
    </row>
    <row r="5" spans="1:42" ht="18.75" customHeight="1" x14ac:dyDescent="0.4">
      <c r="T5" s="42"/>
    </row>
    <row r="6" spans="1:42" ht="18.75" customHeight="1" thickBot="1" x14ac:dyDescent="0.45">
      <c r="A6" s="280" t="s">
        <v>213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</row>
    <row r="7" spans="1:42" ht="18.75" customHeight="1" thickBot="1" x14ac:dyDescent="0.45">
      <c r="A7" s="289"/>
      <c r="B7" s="290"/>
      <c r="C7" s="291" t="s">
        <v>162</v>
      </c>
      <c r="D7" s="291"/>
      <c r="E7" s="291"/>
      <c r="F7" s="290" t="s">
        <v>163</v>
      </c>
      <c r="G7" s="290"/>
      <c r="H7" s="290"/>
      <c r="I7" s="291" t="s">
        <v>164</v>
      </c>
      <c r="J7" s="291"/>
      <c r="K7" s="291"/>
      <c r="L7" s="291"/>
      <c r="M7" s="291"/>
      <c r="N7" s="291"/>
      <c r="O7" s="291"/>
      <c r="P7" s="291"/>
      <c r="Q7" s="291" t="s">
        <v>165</v>
      </c>
      <c r="R7" s="291"/>
      <c r="S7" s="291"/>
      <c r="T7" s="291"/>
      <c r="U7" s="291"/>
      <c r="V7" s="291"/>
      <c r="W7" s="291"/>
      <c r="X7" s="291" t="s">
        <v>164</v>
      </c>
      <c r="Y7" s="291"/>
      <c r="Z7" s="291"/>
      <c r="AA7" s="291"/>
      <c r="AB7" s="291"/>
      <c r="AC7" s="291"/>
      <c r="AD7" s="291"/>
      <c r="AE7" s="291"/>
      <c r="AF7" s="290" t="s">
        <v>163</v>
      </c>
      <c r="AG7" s="290"/>
      <c r="AH7" s="290"/>
      <c r="AI7" s="290" t="s">
        <v>166</v>
      </c>
      <c r="AJ7" s="290"/>
      <c r="AK7" s="290"/>
      <c r="AL7" s="290"/>
      <c r="AM7" s="299"/>
    </row>
    <row r="8" spans="1:42" ht="18.75" customHeight="1" x14ac:dyDescent="0.4">
      <c r="A8" s="314">
        <v>1</v>
      </c>
      <c r="B8" s="315"/>
      <c r="C8" s="316">
        <v>0.375</v>
      </c>
      <c r="D8" s="316"/>
      <c r="E8" s="316"/>
      <c r="F8" s="317"/>
      <c r="G8" s="317"/>
      <c r="H8" s="317"/>
      <c r="I8" s="318" t="str">
        <f>E22</f>
        <v>国本JSC　ジュニア</v>
      </c>
      <c r="J8" s="319"/>
      <c r="K8" s="319"/>
      <c r="L8" s="319"/>
      <c r="M8" s="319"/>
      <c r="N8" s="319"/>
      <c r="O8" s="319"/>
      <c r="P8" s="319"/>
      <c r="Q8" s="300">
        <f>IF(OR(S8="",S9=""),"",S8+S9)</f>
        <v>0</v>
      </c>
      <c r="R8" s="320"/>
      <c r="S8" s="48">
        <v>0</v>
      </c>
      <c r="T8" s="49" t="s">
        <v>167</v>
      </c>
      <c r="U8" s="48">
        <v>0</v>
      </c>
      <c r="V8" s="300">
        <f>IF(OR(U8="",U9=""),"",U8+U9)</f>
        <v>2</v>
      </c>
      <c r="W8" s="300"/>
      <c r="X8" s="318" t="str">
        <f>E23</f>
        <v>岡西FC１０</v>
      </c>
      <c r="Y8" s="319"/>
      <c r="Z8" s="319"/>
      <c r="AA8" s="319"/>
      <c r="AB8" s="319"/>
      <c r="AC8" s="319"/>
      <c r="AD8" s="319"/>
      <c r="AE8" s="319"/>
      <c r="AF8" s="317"/>
      <c r="AG8" s="317"/>
      <c r="AH8" s="317"/>
      <c r="AI8" s="300" t="s">
        <v>186</v>
      </c>
      <c r="AJ8" s="300"/>
      <c r="AK8" s="300"/>
      <c r="AL8" s="300"/>
      <c r="AM8" s="301"/>
    </row>
    <row r="9" spans="1:42" ht="18.75" customHeight="1" x14ac:dyDescent="0.4">
      <c r="A9" s="306"/>
      <c r="B9" s="307"/>
      <c r="C9" s="308"/>
      <c r="D9" s="308"/>
      <c r="E9" s="308"/>
      <c r="F9" s="309"/>
      <c r="G9" s="309"/>
      <c r="H9" s="309"/>
      <c r="I9" s="312"/>
      <c r="J9" s="312"/>
      <c r="K9" s="312"/>
      <c r="L9" s="312"/>
      <c r="M9" s="312"/>
      <c r="N9" s="312"/>
      <c r="O9" s="312"/>
      <c r="P9" s="312"/>
      <c r="Q9" s="313"/>
      <c r="R9" s="313"/>
      <c r="S9" s="50">
        <v>0</v>
      </c>
      <c r="T9" s="51" t="s">
        <v>167</v>
      </c>
      <c r="U9" s="50">
        <v>2</v>
      </c>
      <c r="V9" s="302"/>
      <c r="W9" s="302"/>
      <c r="X9" s="312"/>
      <c r="Y9" s="312"/>
      <c r="Z9" s="312"/>
      <c r="AA9" s="312"/>
      <c r="AB9" s="312"/>
      <c r="AC9" s="312"/>
      <c r="AD9" s="312"/>
      <c r="AE9" s="312"/>
      <c r="AF9" s="309"/>
      <c r="AG9" s="309"/>
      <c r="AH9" s="309"/>
      <c r="AI9" s="302"/>
      <c r="AJ9" s="302"/>
      <c r="AK9" s="302"/>
      <c r="AL9" s="302"/>
      <c r="AM9" s="303"/>
    </row>
    <row r="10" spans="1:42" ht="18.75" customHeight="1" x14ac:dyDescent="0.4">
      <c r="A10" s="304">
        <v>2</v>
      </c>
      <c r="B10" s="305"/>
      <c r="C10" s="308">
        <f>C8+"0:30"</f>
        <v>0.39583333333333331</v>
      </c>
      <c r="D10" s="308">
        <v>0.4375</v>
      </c>
      <c r="E10" s="308"/>
      <c r="F10" s="309"/>
      <c r="G10" s="309"/>
      <c r="H10" s="309"/>
      <c r="I10" s="310" t="str">
        <f>E27</f>
        <v>上河内JSC</v>
      </c>
      <c r="J10" s="311"/>
      <c r="K10" s="311"/>
      <c r="L10" s="311"/>
      <c r="M10" s="311"/>
      <c r="N10" s="311"/>
      <c r="O10" s="311"/>
      <c r="P10" s="311"/>
      <c r="Q10" s="302">
        <f t="shared" ref="Q10" si="0">IF(OR(S10="",S11=""),"",S10+S11)</f>
        <v>0</v>
      </c>
      <c r="R10" s="313"/>
      <c r="S10" s="52">
        <v>0</v>
      </c>
      <c r="T10" s="53" t="s">
        <v>167</v>
      </c>
      <c r="U10" s="52">
        <v>0</v>
      </c>
      <c r="V10" s="302">
        <f t="shared" ref="V10" si="1">IF(OR(U10="",U11=""),"",U10+U11)</f>
        <v>0</v>
      </c>
      <c r="W10" s="302"/>
      <c r="X10" s="310" t="str">
        <f>E28</f>
        <v>FCアリーバ　U10</v>
      </c>
      <c r="Y10" s="311"/>
      <c r="Z10" s="311"/>
      <c r="AA10" s="311"/>
      <c r="AB10" s="311"/>
      <c r="AC10" s="311"/>
      <c r="AD10" s="311"/>
      <c r="AE10" s="311"/>
      <c r="AF10" s="309"/>
      <c r="AG10" s="309"/>
      <c r="AH10" s="309"/>
      <c r="AI10" s="302" t="s">
        <v>187</v>
      </c>
      <c r="AJ10" s="302"/>
      <c r="AK10" s="302"/>
      <c r="AL10" s="302"/>
      <c r="AM10" s="303"/>
    </row>
    <row r="11" spans="1:42" ht="18.75" customHeight="1" x14ac:dyDescent="0.4">
      <c r="A11" s="306"/>
      <c r="B11" s="307"/>
      <c r="C11" s="308"/>
      <c r="D11" s="308"/>
      <c r="E11" s="308"/>
      <c r="F11" s="309"/>
      <c r="G11" s="309"/>
      <c r="H11" s="309"/>
      <c r="I11" s="312"/>
      <c r="J11" s="312"/>
      <c r="K11" s="312"/>
      <c r="L11" s="312"/>
      <c r="M11" s="312"/>
      <c r="N11" s="312"/>
      <c r="O11" s="312"/>
      <c r="P11" s="312"/>
      <c r="Q11" s="313"/>
      <c r="R11" s="313"/>
      <c r="S11" s="50">
        <v>0</v>
      </c>
      <c r="T11" s="51" t="s">
        <v>167</v>
      </c>
      <c r="U11" s="50">
        <v>0</v>
      </c>
      <c r="V11" s="302"/>
      <c r="W11" s="302"/>
      <c r="X11" s="312"/>
      <c r="Y11" s="312"/>
      <c r="Z11" s="312"/>
      <c r="AA11" s="312"/>
      <c r="AB11" s="312"/>
      <c r="AC11" s="312"/>
      <c r="AD11" s="312"/>
      <c r="AE11" s="312"/>
      <c r="AF11" s="309"/>
      <c r="AG11" s="309"/>
      <c r="AH11" s="309"/>
      <c r="AI11" s="302"/>
      <c r="AJ11" s="302"/>
      <c r="AK11" s="302"/>
      <c r="AL11" s="302"/>
      <c r="AM11" s="303"/>
    </row>
    <row r="12" spans="1:42" ht="18.75" customHeight="1" x14ac:dyDescent="0.4">
      <c r="A12" s="304">
        <v>3</v>
      </c>
      <c r="B12" s="305"/>
      <c r="C12" s="308">
        <f t="shared" ref="C12" si="2">C10+"0:30"</f>
        <v>0.41666666666666663</v>
      </c>
      <c r="D12" s="308">
        <v>0.47916666666666702</v>
      </c>
      <c r="E12" s="308"/>
      <c r="F12" s="309"/>
      <c r="G12" s="309"/>
      <c r="H12" s="309"/>
      <c r="I12" s="310" t="str">
        <f>E23</f>
        <v>岡西FC１０</v>
      </c>
      <c r="J12" s="311"/>
      <c r="K12" s="311"/>
      <c r="L12" s="311"/>
      <c r="M12" s="311"/>
      <c r="N12" s="311"/>
      <c r="O12" s="311"/>
      <c r="P12" s="311"/>
      <c r="Q12" s="302">
        <v>5</v>
      </c>
      <c r="R12" s="313"/>
      <c r="S12" s="52"/>
      <c r="T12" s="53" t="s">
        <v>167</v>
      </c>
      <c r="U12" s="52"/>
      <c r="V12" s="302">
        <v>0</v>
      </c>
      <c r="W12" s="302"/>
      <c r="X12" s="310" t="str">
        <f>E24</f>
        <v>FCアネーロ・U-10</v>
      </c>
      <c r="Y12" s="311"/>
      <c r="Z12" s="311"/>
      <c r="AA12" s="311"/>
      <c r="AB12" s="311"/>
      <c r="AC12" s="311"/>
      <c r="AD12" s="311"/>
      <c r="AE12" s="311"/>
      <c r="AF12" s="309"/>
      <c r="AG12" s="309"/>
      <c r="AH12" s="309"/>
      <c r="AI12" s="302" t="s">
        <v>188</v>
      </c>
      <c r="AJ12" s="302"/>
      <c r="AK12" s="302"/>
      <c r="AL12" s="302"/>
      <c r="AM12" s="303"/>
    </row>
    <row r="13" spans="1:42" ht="18.75" customHeight="1" x14ac:dyDescent="0.4">
      <c r="A13" s="306"/>
      <c r="B13" s="307"/>
      <c r="C13" s="308"/>
      <c r="D13" s="308"/>
      <c r="E13" s="308"/>
      <c r="F13" s="309"/>
      <c r="G13" s="309"/>
      <c r="H13" s="309"/>
      <c r="I13" s="312"/>
      <c r="J13" s="312"/>
      <c r="K13" s="312"/>
      <c r="L13" s="312"/>
      <c r="M13" s="312"/>
      <c r="N13" s="312"/>
      <c r="O13" s="312"/>
      <c r="P13" s="312"/>
      <c r="Q13" s="313"/>
      <c r="R13" s="313"/>
      <c r="S13" s="50"/>
      <c r="T13" s="51" t="s">
        <v>167</v>
      </c>
      <c r="U13" s="50"/>
      <c r="V13" s="302"/>
      <c r="W13" s="302"/>
      <c r="X13" s="312"/>
      <c r="Y13" s="312"/>
      <c r="Z13" s="312"/>
      <c r="AA13" s="312"/>
      <c r="AB13" s="312"/>
      <c r="AC13" s="312"/>
      <c r="AD13" s="312"/>
      <c r="AE13" s="312"/>
      <c r="AF13" s="309"/>
      <c r="AG13" s="309"/>
      <c r="AH13" s="309"/>
      <c r="AI13" s="302"/>
      <c r="AJ13" s="302"/>
      <c r="AK13" s="302"/>
      <c r="AL13" s="302"/>
      <c r="AM13" s="303"/>
    </row>
    <row r="14" spans="1:42" ht="18.75" customHeight="1" x14ac:dyDescent="0.4">
      <c r="A14" s="304">
        <v>4</v>
      </c>
      <c r="B14" s="305"/>
      <c r="C14" s="308">
        <f t="shared" ref="C14" si="3">C12+"0:30"</f>
        <v>0.43749999999999994</v>
      </c>
      <c r="D14" s="308">
        <v>0.52083333333333304</v>
      </c>
      <c r="E14" s="308"/>
      <c r="F14" s="309"/>
      <c r="G14" s="309"/>
      <c r="H14" s="309"/>
      <c r="I14" s="310" t="str">
        <f>E28</f>
        <v>FCアリーバ　U10</v>
      </c>
      <c r="J14" s="311"/>
      <c r="K14" s="311"/>
      <c r="L14" s="311"/>
      <c r="M14" s="311"/>
      <c r="N14" s="311"/>
      <c r="O14" s="311"/>
      <c r="P14" s="311"/>
      <c r="Q14" s="302">
        <f t="shared" ref="Q14" si="4">IF(OR(S14="",S15=""),"",S14+S15)</f>
        <v>0</v>
      </c>
      <c r="R14" s="313"/>
      <c r="S14" s="52">
        <v>0</v>
      </c>
      <c r="T14" s="53" t="s">
        <v>167</v>
      </c>
      <c r="U14" s="52">
        <v>1</v>
      </c>
      <c r="V14" s="302">
        <f t="shared" ref="V14" si="5">IF(OR(U14="",U15=""),"",U14+U15)</f>
        <v>2</v>
      </c>
      <c r="W14" s="302"/>
      <c r="X14" s="310" t="str">
        <f>E29</f>
        <v>石井FC</v>
      </c>
      <c r="Y14" s="311"/>
      <c r="Z14" s="311"/>
      <c r="AA14" s="311"/>
      <c r="AB14" s="311"/>
      <c r="AC14" s="311"/>
      <c r="AD14" s="311"/>
      <c r="AE14" s="311"/>
      <c r="AF14" s="309"/>
      <c r="AG14" s="309"/>
      <c r="AH14" s="309"/>
      <c r="AI14" s="302" t="s">
        <v>189</v>
      </c>
      <c r="AJ14" s="302"/>
      <c r="AK14" s="302"/>
      <c r="AL14" s="302"/>
      <c r="AM14" s="303"/>
    </row>
    <row r="15" spans="1:42" ht="18.75" customHeight="1" x14ac:dyDescent="0.4">
      <c r="A15" s="306"/>
      <c r="B15" s="307"/>
      <c r="C15" s="308"/>
      <c r="D15" s="308"/>
      <c r="E15" s="308"/>
      <c r="F15" s="309"/>
      <c r="G15" s="309"/>
      <c r="H15" s="309"/>
      <c r="I15" s="312"/>
      <c r="J15" s="312"/>
      <c r="K15" s="312"/>
      <c r="L15" s="312"/>
      <c r="M15" s="312"/>
      <c r="N15" s="312"/>
      <c r="O15" s="312"/>
      <c r="P15" s="312"/>
      <c r="Q15" s="313"/>
      <c r="R15" s="313"/>
      <c r="S15" s="50">
        <v>0</v>
      </c>
      <c r="T15" s="51" t="s">
        <v>167</v>
      </c>
      <c r="U15" s="50">
        <v>1</v>
      </c>
      <c r="V15" s="302"/>
      <c r="W15" s="302"/>
      <c r="X15" s="312"/>
      <c r="Y15" s="312"/>
      <c r="Z15" s="312"/>
      <c r="AA15" s="312"/>
      <c r="AB15" s="312"/>
      <c r="AC15" s="312"/>
      <c r="AD15" s="312"/>
      <c r="AE15" s="312"/>
      <c r="AF15" s="309"/>
      <c r="AG15" s="309"/>
      <c r="AH15" s="309"/>
      <c r="AI15" s="302"/>
      <c r="AJ15" s="302"/>
      <c r="AK15" s="302"/>
      <c r="AL15" s="302"/>
      <c r="AM15" s="303"/>
    </row>
    <row r="16" spans="1:42" ht="18.75" customHeight="1" x14ac:dyDescent="0.4">
      <c r="A16" s="304">
        <v>5</v>
      </c>
      <c r="B16" s="305"/>
      <c r="C16" s="308">
        <f t="shared" ref="C16" si="6">C14+"0:30"</f>
        <v>0.45833333333333326</v>
      </c>
      <c r="D16" s="308">
        <v>0.5625</v>
      </c>
      <c r="E16" s="308"/>
      <c r="F16" s="309"/>
      <c r="G16" s="309"/>
      <c r="H16" s="309"/>
      <c r="I16" s="310" t="str">
        <f>E22</f>
        <v>国本JSC　ジュニア</v>
      </c>
      <c r="J16" s="311"/>
      <c r="K16" s="311"/>
      <c r="L16" s="311"/>
      <c r="M16" s="311"/>
      <c r="N16" s="311"/>
      <c r="O16" s="311"/>
      <c r="P16" s="311"/>
      <c r="Q16" s="302">
        <v>5</v>
      </c>
      <c r="R16" s="313"/>
      <c r="S16" s="52"/>
      <c r="T16" s="53" t="s">
        <v>167</v>
      </c>
      <c r="U16" s="52"/>
      <c r="V16" s="302">
        <v>0</v>
      </c>
      <c r="W16" s="302"/>
      <c r="X16" s="310" t="str">
        <f>E24</f>
        <v>FCアネーロ・U-10</v>
      </c>
      <c r="Y16" s="311"/>
      <c r="Z16" s="311"/>
      <c r="AA16" s="311"/>
      <c r="AB16" s="311"/>
      <c r="AC16" s="311"/>
      <c r="AD16" s="311"/>
      <c r="AE16" s="311"/>
      <c r="AF16" s="309"/>
      <c r="AG16" s="309"/>
      <c r="AH16" s="309"/>
      <c r="AI16" s="302" t="s">
        <v>190</v>
      </c>
      <c r="AJ16" s="302"/>
      <c r="AK16" s="302"/>
      <c r="AL16" s="302"/>
      <c r="AM16" s="303"/>
    </row>
    <row r="17" spans="1:39" ht="18.75" customHeight="1" x14ac:dyDescent="0.4">
      <c r="A17" s="306"/>
      <c r="B17" s="307"/>
      <c r="C17" s="308"/>
      <c r="D17" s="308"/>
      <c r="E17" s="308"/>
      <c r="F17" s="309"/>
      <c r="G17" s="309"/>
      <c r="H17" s="309"/>
      <c r="I17" s="312"/>
      <c r="J17" s="312"/>
      <c r="K17" s="312"/>
      <c r="L17" s="312"/>
      <c r="M17" s="312"/>
      <c r="N17" s="312"/>
      <c r="O17" s="312"/>
      <c r="P17" s="312"/>
      <c r="Q17" s="313"/>
      <c r="R17" s="313"/>
      <c r="S17" s="50"/>
      <c r="T17" s="51" t="s">
        <v>167</v>
      </c>
      <c r="U17" s="50"/>
      <c r="V17" s="302"/>
      <c r="W17" s="302"/>
      <c r="X17" s="312"/>
      <c r="Y17" s="312"/>
      <c r="Z17" s="312"/>
      <c r="AA17" s="312"/>
      <c r="AB17" s="312"/>
      <c r="AC17" s="312"/>
      <c r="AD17" s="312"/>
      <c r="AE17" s="312"/>
      <c r="AF17" s="309"/>
      <c r="AG17" s="309"/>
      <c r="AH17" s="309"/>
      <c r="AI17" s="302"/>
      <c r="AJ17" s="302"/>
      <c r="AK17" s="302"/>
      <c r="AL17" s="302"/>
      <c r="AM17" s="303"/>
    </row>
    <row r="18" spans="1:39" ht="18.75" customHeight="1" x14ac:dyDescent="0.4">
      <c r="A18" s="304">
        <v>6</v>
      </c>
      <c r="B18" s="305"/>
      <c r="C18" s="308">
        <f t="shared" ref="C18" si="7">C16+"0:30"</f>
        <v>0.47916666666666657</v>
      </c>
      <c r="D18" s="308">
        <v>0.60416666666666696</v>
      </c>
      <c r="E18" s="308"/>
      <c r="F18" s="309"/>
      <c r="G18" s="309"/>
      <c r="H18" s="309"/>
      <c r="I18" s="310" t="str">
        <f>E27</f>
        <v>上河内JSC</v>
      </c>
      <c r="J18" s="311"/>
      <c r="K18" s="311"/>
      <c r="L18" s="311"/>
      <c r="M18" s="311"/>
      <c r="N18" s="311"/>
      <c r="O18" s="311"/>
      <c r="P18" s="311"/>
      <c r="Q18" s="302">
        <f t="shared" ref="Q18" si="8">IF(OR(S18="",S19=""),"",S18+S19)</f>
        <v>0</v>
      </c>
      <c r="R18" s="313"/>
      <c r="S18" s="52">
        <v>0</v>
      </c>
      <c r="T18" s="53" t="s">
        <v>167</v>
      </c>
      <c r="U18" s="52">
        <v>1</v>
      </c>
      <c r="V18" s="302">
        <f t="shared" ref="V18" si="9">IF(OR(U18="",U19=""),"",U18+U19)</f>
        <v>3</v>
      </c>
      <c r="W18" s="302"/>
      <c r="X18" s="310" t="str">
        <f>E29</f>
        <v>石井FC</v>
      </c>
      <c r="Y18" s="311"/>
      <c r="Z18" s="311"/>
      <c r="AA18" s="311"/>
      <c r="AB18" s="311"/>
      <c r="AC18" s="311"/>
      <c r="AD18" s="311"/>
      <c r="AE18" s="311"/>
      <c r="AF18" s="309"/>
      <c r="AG18" s="309"/>
      <c r="AH18" s="309"/>
      <c r="AI18" s="302" t="s">
        <v>191</v>
      </c>
      <c r="AJ18" s="302"/>
      <c r="AK18" s="302"/>
      <c r="AL18" s="302"/>
      <c r="AM18" s="303"/>
    </row>
    <row r="19" spans="1:39" ht="18.75" customHeight="1" thickBot="1" x14ac:dyDescent="0.45">
      <c r="A19" s="321"/>
      <c r="B19" s="322"/>
      <c r="C19" s="323"/>
      <c r="D19" s="323"/>
      <c r="E19" s="323"/>
      <c r="F19" s="324"/>
      <c r="G19" s="324"/>
      <c r="H19" s="324"/>
      <c r="I19" s="325"/>
      <c r="J19" s="325"/>
      <c r="K19" s="325"/>
      <c r="L19" s="325"/>
      <c r="M19" s="325"/>
      <c r="N19" s="325"/>
      <c r="O19" s="325"/>
      <c r="P19" s="325"/>
      <c r="Q19" s="326"/>
      <c r="R19" s="326"/>
      <c r="S19" s="54">
        <v>0</v>
      </c>
      <c r="T19" s="55" t="s">
        <v>167</v>
      </c>
      <c r="U19" s="54">
        <v>2</v>
      </c>
      <c r="V19" s="327"/>
      <c r="W19" s="327"/>
      <c r="X19" s="325"/>
      <c r="Y19" s="325"/>
      <c r="Z19" s="325"/>
      <c r="AA19" s="325"/>
      <c r="AB19" s="325"/>
      <c r="AC19" s="325"/>
      <c r="AD19" s="325"/>
      <c r="AE19" s="325"/>
      <c r="AF19" s="324"/>
      <c r="AG19" s="324"/>
      <c r="AH19" s="324"/>
      <c r="AI19" s="327"/>
      <c r="AJ19" s="327"/>
      <c r="AK19" s="327"/>
      <c r="AL19" s="327"/>
      <c r="AM19" s="328"/>
    </row>
    <row r="20" spans="1:39" ht="18.75" customHeight="1" thickBot="1" x14ac:dyDescent="0.45"/>
    <row r="21" spans="1:39" ht="18.75" customHeight="1" thickBot="1" x14ac:dyDescent="0.45">
      <c r="C21" s="358" t="s">
        <v>168</v>
      </c>
      <c r="D21" s="359"/>
      <c r="E21" s="359"/>
      <c r="F21" s="359"/>
      <c r="G21" s="359"/>
      <c r="H21" s="359"/>
      <c r="I21" s="359"/>
      <c r="J21" s="359"/>
      <c r="K21" s="359"/>
      <c r="L21" s="353" t="str">
        <f>E22</f>
        <v>国本JSC　ジュニア</v>
      </c>
      <c r="M21" s="354"/>
      <c r="N21" s="354"/>
      <c r="O21" s="354"/>
      <c r="P21" s="355"/>
      <c r="Q21" s="356" t="str">
        <f>E23</f>
        <v>岡西FC１０</v>
      </c>
      <c r="R21" s="354"/>
      <c r="S21" s="354"/>
      <c r="T21" s="354"/>
      <c r="U21" s="355"/>
      <c r="V21" s="356" t="str">
        <f>E24</f>
        <v>FCアネーロ・U-10</v>
      </c>
      <c r="W21" s="354"/>
      <c r="X21" s="354"/>
      <c r="Y21" s="354"/>
      <c r="Z21" s="357"/>
      <c r="AA21" s="352" t="s">
        <v>169</v>
      </c>
      <c r="AB21" s="350"/>
      <c r="AC21" s="349" t="s">
        <v>170</v>
      </c>
      <c r="AD21" s="350"/>
      <c r="AE21" s="349" t="s">
        <v>171</v>
      </c>
      <c r="AF21" s="351"/>
      <c r="AG21" s="341" t="s">
        <v>172</v>
      </c>
      <c r="AH21" s="342"/>
    </row>
    <row r="22" spans="1:39" ht="22.5" customHeight="1" x14ac:dyDescent="0.4">
      <c r="C22" s="343">
        <v>1</v>
      </c>
      <c r="D22" s="344"/>
      <c r="E22" s="360" t="str">
        <f>'市長杯 U-10クラス_組み合わせ'!F13</f>
        <v>国本JSC　ジュニア</v>
      </c>
      <c r="F22" s="361"/>
      <c r="G22" s="361"/>
      <c r="H22" s="361"/>
      <c r="I22" s="361"/>
      <c r="J22" s="361"/>
      <c r="K22" s="361"/>
      <c r="L22" s="81"/>
      <c r="M22" s="62"/>
      <c r="N22" s="62"/>
      <c r="O22" s="62"/>
      <c r="P22" s="82"/>
      <c r="Q22" s="281" t="s">
        <v>201</v>
      </c>
      <c r="R22" s="282"/>
      <c r="S22" s="83">
        <f>Q8</f>
        <v>0</v>
      </c>
      <c r="T22" s="64" t="s">
        <v>173</v>
      </c>
      <c r="U22" s="84">
        <f>V8</f>
        <v>2</v>
      </c>
      <c r="V22" s="281" t="s">
        <v>202</v>
      </c>
      <c r="W22" s="282"/>
      <c r="X22" s="83">
        <f>Q16</f>
        <v>5</v>
      </c>
      <c r="Y22" s="64" t="s">
        <v>173</v>
      </c>
      <c r="Z22" s="85">
        <f>V16</f>
        <v>0</v>
      </c>
      <c r="AA22" s="343">
        <v>3</v>
      </c>
      <c r="AB22" s="344"/>
      <c r="AC22" s="345">
        <f>5-2</f>
        <v>3</v>
      </c>
      <c r="AD22" s="344"/>
      <c r="AE22" s="345">
        <v>5</v>
      </c>
      <c r="AF22" s="346"/>
      <c r="AG22" s="347">
        <v>2</v>
      </c>
      <c r="AH22" s="348"/>
    </row>
    <row r="23" spans="1:39" ht="22.5" customHeight="1" x14ac:dyDescent="0.4">
      <c r="C23" s="337">
        <v>2</v>
      </c>
      <c r="D23" s="338"/>
      <c r="E23" s="362" t="str">
        <f>'市長杯 U-10クラス_組み合わせ'!F15</f>
        <v>岡西FC１０</v>
      </c>
      <c r="F23" s="363"/>
      <c r="G23" s="363"/>
      <c r="H23" s="363"/>
      <c r="I23" s="363"/>
      <c r="J23" s="363"/>
      <c r="K23" s="363"/>
      <c r="L23" s="285" t="s">
        <v>202</v>
      </c>
      <c r="M23" s="284"/>
      <c r="N23" s="86">
        <f>U22</f>
        <v>2</v>
      </c>
      <c r="O23" s="68" t="s">
        <v>173</v>
      </c>
      <c r="P23" s="87">
        <f>S22</f>
        <v>0</v>
      </c>
      <c r="Q23" s="88"/>
      <c r="R23" s="89"/>
      <c r="S23" s="89"/>
      <c r="T23" s="89"/>
      <c r="U23" s="90"/>
      <c r="V23" s="283" t="s">
        <v>202</v>
      </c>
      <c r="W23" s="284"/>
      <c r="X23" s="86">
        <f>Q12</f>
        <v>5</v>
      </c>
      <c r="Y23" s="68" t="s">
        <v>173</v>
      </c>
      <c r="Z23" s="91">
        <f>V12</f>
        <v>0</v>
      </c>
      <c r="AA23" s="337">
        <v>6</v>
      </c>
      <c r="AB23" s="338"/>
      <c r="AC23" s="339">
        <f>2+5</f>
        <v>7</v>
      </c>
      <c r="AD23" s="338"/>
      <c r="AE23" s="339">
        <v>7</v>
      </c>
      <c r="AF23" s="340"/>
      <c r="AG23" s="329">
        <v>1</v>
      </c>
      <c r="AH23" s="330"/>
    </row>
    <row r="24" spans="1:39" ht="22.5" customHeight="1" thickBot="1" x14ac:dyDescent="0.45">
      <c r="C24" s="331">
        <v>3</v>
      </c>
      <c r="D24" s="332"/>
      <c r="E24" s="364" t="str">
        <f>'市長杯 U-10クラス_組み合わせ'!F17</f>
        <v>FCアネーロ・U-10</v>
      </c>
      <c r="F24" s="365"/>
      <c r="G24" s="365"/>
      <c r="H24" s="365"/>
      <c r="I24" s="365"/>
      <c r="J24" s="365"/>
      <c r="K24" s="365"/>
      <c r="L24" s="286" t="s">
        <v>201</v>
      </c>
      <c r="M24" s="287"/>
      <c r="N24" s="92">
        <f>Z22</f>
        <v>0</v>
      </c>
      <c r="O24" s="75" t="s">
        <v>173</v>
      </c>
      <c r="P24" s="93">
        <f>X22</f>
        <v>5</v>
      </c>
      <c r="Q24" s="288" t="s">
        <v>201</v>
      </c>
      <c r="R24" s="287"/>
      <c r="S24" s="92">
        <f>Z23</f>
        <v>0</v>
      </c>
      <c r="T24" s="75" t="s">
        <v>173</v>
      </c>
      <c r="U24" s="93">
        <f>X23</f>
        <v>5</v>
      </c>
      <c r="V24" s="94"/>
      <c r="W24" s="95"/>
      <c r="X24" s="95"/>
      <c r="Y24" s="95"/>
      <c r="Z24" s="96"/>
      <c r="AA24" s="331">
        <v>0</v>
      </c>
      <c r="AB24" s="332"/>
      <c r="AC24" s="333">
        <f>-5-5</f>
        <v>-10</v>
      </c>
      <c r="AD24" s="332"/>
      <c r="AE24" s="333">
        <v>0</v>
      </c>
      <c r="AF24" s="334"/>
      <c r="AG24" s="335">
        <v>3</v>
      </c>
      <c r="AH24" s="336"/>
    </row>
    <row r="25" spans="1:39" ht="18.75" customHeight="1" thickBot="1" x14ac:dyDescent="0.45"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39" ht="18.75" customHeight="1" thickBot="1" x14ac:dyDescent="0.45">
      <c r="C26" s="358" t="s">
        <v>175</v>
      </c>
      <c r="D26" s="359"/>
      <c r="E26" s="359"/>
      <c r="F26" s="359"/>
      <c r="G26" s="359"/>
      <c r="H26" s="359"/>
      <c r="I26" s="359"/>
      <c r="J26" s="359"/>
      <c r="K26" s="359"/>
      <c r="L26" s="366" t="str">
        <f>E27</f>
        <v>上河内JSC</v>
      </c>
      <c r="M26" s="367"/>
      <c r="N26" s="367"/>
      <c r="O26" s="367"/>
      <c r="P26" s="368"/>
      <c r="Q26" s="369" t="str">
        <f>E28</f>
        <v>FCアリーバ　U10</v>
      </c>
      <c r="R26" s="367"/>
      <c r="S26" s="367"/>
      <c r="T26" s="367"/>
      <c r="U26" s="368"/>
      <c r="V26" s="369" t="str">
        <f>E29</f>
        <v>石井FC</v>
      </c>
      <c r="W26" s="367"/>
      <c r="X26" s="367"/>
      <c r="Y26" s="367"/>
      <c r="Z26" s="370"/>
      <c r="AA26" s="352" t="s">
        <v>169</v>
      </c>
      <c r="AB26" s="350"/>
      <c r="AC26" s="349" t="s">
        <v>170</v>
      </c>
      <c r="AD26" s="350"/>
      <c r="AE26" s="349" t="s">
        <v>171</v>
      </c>
      <c r="AF26" s="351"/>
      <c r="AG26" s="341" t="s">
        <v>172</v>
      </c>
      <c r="AH26" s="342"/>
    </row>
    <row r="27" spans="1:39" ht="22.5" customHeight="1" x14ac:dyDescent="0.4">
      <c r="C27" s="343">
        <v>4</v>
      </c>
      <c r="D27" s="344"/>
      <c r="E27" s="360" t="str">
        <f>'市長杯 U-10クラス_組み合わせ'!F19</f>
        <v>上河内JSC</v>
      </c>
      <c r="F27" s="361"/>
      <c r="G27" s="361"/>
      <c r="H27" s="361"/>
      <c r="I27" s="361"/>
      <c r="J27" s="361"/>
      <c r="K27" s="361"/>
      <c r="L27" s="81"/>
      <c r="M27" s="62"/>
      <c r="N27" s="62"/>
      <c r="O27" s="62"/>
      <c r="P27" s="82"/>
      <c r="Q27" s="281" t="s">
        <v>203</v>
      </c>
      <c r="R27" s="282"/>
      <c r="S27" s="83">
        <f>Q10</f>
        <v>0</v>
      </c>
      <c r="T27" s="64" t="s">
        <v>173</v>
      </c>
      <c r="U27" s="84">
        <f>V10</f>
        <v>0</v>
      </c>
      <c r="V27" s="281" t="s">
        <v>201</v>
      </c>
      <c r="W27" s="282"/>
      <c r="X27" s="83">
        <f>Q18</f>
        <v>0</v>
      </c>
      <c r="Y27" s="64" t="s">
        <v>173</v>
      </c>
      <c r="Z27" s="85">
        <f>V18</f>
        <v>3</v>
      </c>
      <c r="AA27" s="343">
        <v>1</v>
      </c>
      <c r="AB27" s="344"/>
      <c r="AC27" s="345">
        <f>0-3</f>
        <v>-3</v>
      </c>
      <c r="AD27" s="344"/>
      <c r="AE27" s="345">
        <v>0</v>
      </c>
      <c r="AF27" s="346"/>
      <c r="AG27" s="347">
        <v>3</v>
      </c>
      <c r="AH27" s="348"/>
    </row>
    <row r="28" spans="1:39" ht="22.5" customHeight="1" x14ac:dyDescent="0.4">
      <c r="C28" s="337">
        <v>5</v>
      </c>
      <c r="D28" s="338"/>
      <c r="E28" s="362" t="str">
        <f>'市長杯 U-10クラス_組み合わせ'!F21</f>
        <v>FCアリーバ　U10</v>
      </c>
      <c r="F28" s="363"/>
      <c r="G28" s="363"/>
      <c r="H28" s="363"/>
      <c r="I28" s="363"/>
      <c r="J28" s="363"/>
      <c r="K28" s="363"/>
      <c r="L28" s="285" t="s">
        <v>203</v>
      </c>
      <c r="M28" s="284"/>
      <c r="N28" s="86">
        <f>U27</f>
        <v>0</v>
      </c>
      <c r="O28" s="68" t="s">
        <v>173</v>
      </c>
      <c r="P28" s="87">
        <f>S27</f>
        <v>0</v>
      </c>
      <c r="Q28" s="88"/>
      <c r="R28" s="89"/>
      <c r="S28" s="89"/>
      <c r="T28" s="89"/>
      <c r="U28" s="90"/>
      <c r="V28" s="283" t="s">
        <v>201</v>
      </c>
      <c r="W28" s="284"/>
      <c r="X28" s="86">
        <f>Q14</f>
        <v>0</v>
      </c>
      <c r="Y28" s="68" t="s">
        <v>173</v>
      </c>
      <c r="Z28" s="91">
        <f>V14</f>
        <v>2</v>
      </c>
      <c r="AA28" s="337">
        <v>1</v>
      </c>
      <c r="AB28" s="338"/>
      <c r="AC28" s="339">
        <f>0-2</f>
        <v>-2</v>
      </c>
      <c r="AD28" s="338"/>
      <c r="AE28" s="339">
        <v>0</v>
      </c>
      <c r="AF28" s="340"/>
      <c r="AG28" s="329">
        <v>2</v>
      </c>
      <c r="AH28" s="330"/>
    </row>
    <row r="29" spans="1:39" ht="22.5" customHeight="1" thickBot="1" x14ac:dyDescent="0.45">
      <c r="C29" s="331">
        <v>6</v>
      </c>
      <c r="D29" s="332"/>
      <c r="E29" s="364" t="str">
        <f>'市長杯 U-10クラス_組み合わせ'!F23</f>
        <v>石井FC</v>
      </c>
      <c r="F29" s="365"/>
      <c r="G29" s="365"/>
      <c r="H29" s="365"/>
      <c r="I29" s="365"/>
      <c r="J29" s="365"/>
      <c r="K29" s="365"/>
      <c r="L29" s="286" t="s">
        <v>202</v>
      </c>
      <c r="M29" s="287"/>
      <c r="N29" s="92">
        <f>Z27</f>
        <v>3</v>
      </c>
      <c r="O29" s="75" t="s">
        <v>173</v>
      </c>
      <c r="P29" s="93">
        <f>X27</f>
        <v>0</v>
      </c>
      <c r="Q29" s="288" t="s">
        <v>202</v>
      </c>
      <c r="R29" s="287"/>
      <c r="S29" s="92">
        <f>Z28</f>
        <v>2</v>
      </c>
      <c r="T29" s="75" t="s">
        <v>173</v>
      </c>
      <c r="U29" s="93">
        <f>X28</f>
        <v>0</v>
      </c>
      <c r="V29" s="94"/>
      <c r="W29" s="95"/>
      <c r="X29" s="95"/>
      <c r="Y29" s="95"/>
      <c r="Z29" s="96"/>
      <c r="AA29" s="331">
        <v>6</v>
      </c>
      <c r="AB29" s="332"/>
      <c r="AC29" s="333">
        <f>3+2</f>
        <v>5</v>
      </c>
      <c r="AD29" s="332"/>
      <c r="AE29" s="333">
        <v>5</v>
      </c>
      <c r="AF29" s="334"/>
      <c r="AG29" s="335">
        <v>1</v>
      </c>
      <c r="AH29" s="336"/>
    </row>
    <row r="30" spans="1:39" ht="18.75" customHeight="1" x14ac:dyDescent="0.4">
      <c r="C30" s="43"/>
      <c r="D30" s="43"/>
      <c r="E30" s="56"/>
      <c r="F30" s="56"/>
      <c r="G30" s="56"/>
      <c r="H30" s="56"/>
      <c r="I30" s="56"/>
      <c r="J30" s="56"/>
      <c r="K30" s="56"/>
      <c r="L30" s="56"/>
      <c r="M30" s="56"/>
      <c r="N30" s="43"/>
      <c r="O30" s="43"/>
      <c r="P30" s="44"/>
      <c r="Q30" s="43"/>
      <c r="R30" s="44"/>
      <c r="S30" s="43"/>
      <c r="T30" s="43"/>
      <c r="U30" s="44"/>
      <c r="V30" s="43"/>
      <c r="W30" s="44"/>
      <c r="X30" s="45"/>
      <c r="Y30" s="45"/>
      <c r="Z30" s="45"/>
      <c r="AA30" s="45"/>
      <c r="AB30" s="45"/>
      <c r="AC30" s="43"/>
      <c r="AD30" s="43"/>
      <c r="AE30" s="43"/>
      <c r="AF30" s="43"/>
      <c r="AG30" s="43"/>
      <c r="AH30" s="43"/>
      <c r="AI30" s="43"/>
      <c r="AJ30" s="43"/>
    </row>
    <row r="31" spans="1:39" ht="18.75" customHeight="1" x14ac:dyDescent="0.4">
      <c r="A31" s="292" t="s">
        <v>177</v>
      </c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</row>
    <row r="32" spans="1:39" ht="18.75" customHeight="1" x14ac:dyDescent="0.4">
      <c r="A32" s="292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</row>
    <row r="33" spans="1:39" ht="18.75" customHeight="1" x14ac:dyDescent="0.4">
      <c r="B33" s="279" t="s">
        <v>179</v>
      </c>
      <c r="C33" s="279"/>
      <c r="D33" s="279"/>
      <c r="E33" s="279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</row>
    <row r="34" spans="1:39" ht="18.75" customHeight="1" x14ac:dyDescent="0.4">
      <c r="B34" s="293" t="s">
        <v>159</v>
      </c>
      <c r="C34" s="293"/>
      <c r="D34" s="293"/>
      <c r="E34" s="293"/>
      <c r="F34" s="294" t="str">
        <f>'市長杯 U-10クラス_組み合わせ'!C26</f>
        <v>豊　郷　南　小</v>
      </c>
      <c r="G34" s="294"/>
      <c r="H34" s="294"/>
      <c r="I34" s="294"/>
      <c r="J34" s="294"/>
      <c r="K34" s="294"/>
      <c r="L34" s="294"/>
      <c r="M34" s="294"/>
      <c r="N34" s="293" t="s">
        <v>160</v>
      </c>
      <c r="O34" s="293"/>
      <c r="P34" s="293"/>
      <c r="Q34" s="293"/>
      <c r="R34" s="294" t="str">
        <f>'市長杯 U-10クラス_組み合わせ'!F35</f>
        <v>FCグランディールjr</v>
      </c>
      <c r="S34" s="294"/>
      <c r="T34" s="294"/>
      <c r="U34" s="294"/>
      <c r="V34" s="294"/>
      <c r="W34" s="294"/>
      <c r="X34" s="294"/>
      <c r="Y34" s="294"/>
      <c r="Z34" s="293" t="s">
        <v>161</v>
      </c>
      <c r="AA34" s="293"/>
      <c r="AB34" s="293"/>
      <c r="AC34" s="293"/>
      <c r="AD34" s="295">
        <v>44374</v>
      </c>
      <c r="AE34" s="296"/>
      <c r="AF34" s="296"/>
      <c r="AG34" s="296"/>
      <c r="AH34" s="296"/>
      <c r="AI34" s="296"/>
      <c r="AJ34" s="296"/>
      <c r="AK34" s="297">
        <f>AD34</f>
        <v>44374</v>
      </c>
      <c r="AL34" s="298"/>
    </row>
    <row r="35" spans="1:39" ht="18.75" customHeight="1" x14ac:dyDescent="0.4">
      <c r="T35" s="42"/>
    </row>
    <row r="36" spans="1:39" ht="18.75" customHeight="1" thickBot="1" x14ac:dyDescent="0.45">
      <c r="A36" s="280" t="s">
        <v>213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</row>
    <row r="37" spans="1:39" ht="18.75" customHeight="1" thickBot="1" x14ac:dyDescent="0.45">
      <c r="A37" s="289"/>
      <c r="B37" s="290"/>
      <c r="C37" s="291" t="s">
        <v>162</v>
      </c>
      <c r="D37" s="291"/>
      <c r="E37" s="291"/>
      <c r="F37" s="290" t="s">
        <v>163</v>
      </c>
      <c r="G37" s="290"/>
      <c r="H37" s="290"/>
      <c r="I37" s="291" t="s">
        <v>164</v>
      </c>
      <c r="J37" s="291"/>
      <c r="K37" s="291"/>
      <c r="L37" s="291"/>
      <c r="M37" s="291"/>
      <c r="N37" s="291"/>
      <c r="O37" s="291"/>
      <c r="P37" s="291"/>
      <c r="Q37" s="291" t="s">
        <v>165</v>
      </c>
      <c r="R37" s="291"/>
      <c r="S37" s="291"/>
      <c r="T37" s="291"/>
      <c r="U37" s="291"/>
      <c r="V37" s="291"/>
      <c r="W37" s="291"/>
      <c r="X37" s="291" t="s">
        <v>164</v>
      </c>
      <c r="Y37" s="291"/>
      <c r="Z37" s="291"/>
      <c r="AA37" s="291"/>
      <c r="AB37" s="291"/>
      <c r="AC37" s="291"/>
      <c r="AD37" s="291"/>
      <c r="AE37" s="291"/>
      <c r="AF37" s="290" t="s">
        <v>163</v>
      </c>
      <c r="AG37" s="290"/>
      <c r="AH37" s="290"/>
      <c r="AI37" s="290" t="s">
        <v>166</v>
      </c>
      <c r="AJ37" s="290"/>
      <c r="AK37" s="290"/>
      <c r="AL37" s="290"/>
      <c r="AM37" s="299"/>
    </row>
    <row r="38" spans="1:39" ht="18.75" customHeight="1" x14ac:dyDescent="0.4">
      <c r="A38" s="314">
        <v>1</v>
      </c>
      <c r="B38" s="315"/>
      <c r="C38" s="316">
        <v>0.375</v>
      </c>
      <c r="D38" s="316"/>
      <c r="E38" s="316"/>
      <c r="F38" s="317"/>
      <c r="G38" s="317"/>
      <c r="H38" s="317"/>
      <c r="I38" s="318" t="str">
        <f>E52</f>
        <v>清原シザース</v>
      </c>
      <c r="J38" s="319"/>
      <c r="K38" s="319"/>
      <c r="L38" s="319"/>
      <c r="M38" s="319"/>
      <c r="N38" s="319"/>
      <c r="O38" s="319"/>
      <c r="P38" s="319"/>
      <c r="Q38" s="300">
        <f>IF(OR(S38="",S39=""),"",S38+S39)</f>
        <v>0</v>
      </c>
      <c r="R38" s="320"/>
      <c r="S38" s="48">
        <v>0</v>
      </c>
      <c r="T38" s="49" t="s">
        <v>167</v>
      </c>
      <c r="U38" s="48">
        <v>5</v>
      </c>
      <c r="V38" s="300">
        <f>IF(OR(U38="",U39=""),"",U38+U39)</f>
        <v>9</v>
      </c>
      <c r="W38" s="300"/>
      <c r="X38" s="318" t="str">
        <f>E53</f>
        <v>S4スペランツァ</v>
      </c>
      <c r="Y38" s="319"/>
      <c r="Z38" s="319"/>
      <c r="AA38" s="319"/>
      <c r="AB38" s="319"/>
      <c r="AC38" s="319"/>
      <c r="AD38" s="319"/>
      <c r="AE38" s="319"/>
      <c r="AF38" s="317"/>
      <c r="AG38" s="317"/>
      <c r="AH38" s="317"/>
      <c r="AI38" s="300" t="s">
        <v>186</v>
      </c>
      <c r="AJ38" s="300"/>
      <c r="AK38" s="300"/>
      <c r="AL38" s="300"/>
      <c r="AM38" s="301"/>
    </row>
    <row r="39" spans="1:39" ht="18.75" customHeight="1" x14ac:dyDescent="0.4">
      <c r="A39" s="306"/>
      <c r="B39" s="307"/>
      <c r="C39" s="308"/>
      <c r="D39" s="308"/>
      <c r="E39" s="308"/>
      <c r="F39" s="309"/>
      <c r="G39" s="309"/>
      <c r="H39" s="309"/>
      <c r="I39" s="312"/>
      <c r="J39" s="312"/>
      <c r="K39" s="312"/>
      <c r="L39" s="312"/>
      <c r="M39" s="312"/>
      <c r="N39" s="312"/>
      <c r="O39" s="312"/>
      <c r="P39" s="312"/>
      <c r="Q39" s="313"/>
      <c r="R39" s="313"/>
      <c r="S39" s="50">
        <v>0</v>
      </c>
      <c r="T39" s="51" t="s">
        <v>167</v>
      </c>
      <c r="U39" s="50">
        <v>4</v>
      </c>
      <c r="V39" s="302"/>
      <c r="W39" s="302"/>
      <c r="X39" s="312"/>
      <c r="Y39" s="312"/>
      <c r="Z39" s="312"/>
      <c r="AA39" s="312"/>
      <c r="AB39" s="312"/>
      <c r="AC39" s="312"/>
      <c r="AD39" s="312"/>
      <c r="AE39" s="312"/>
      <c r="AF39" s="309"/>
      <c r="AG39" s="309"/>
      <c r="AH39" s="309"/>
      <c r="AI39" s="302"/>
      <c r="AJ39" s="302"/>
      <c r="AK39" s="302"/>
      <c r="AL39" s="302"/>
      <c r="AM39" s="303"/>
    </row>
    <row r="40" spans="1:39" ht="18.75" customHeight="1" x14ac:dyDescent="0.4">
      <c r="A40" s="304">
        <v>2</v>
      </c>
      <c r="B40" s="305"/>
      <c r="C40" s="308">
        <f>C38+"0:30"</f>
        <v>0.39583333333333331</v>
      </c>
      <c r="D40" s="308">
        <v>0.4375</v>
      </c>
      <c r="E40" s="308"/>
      <c r="F40" s="309"/>
      <c r="G40" s="309"/>
      <c r="H40" s="309"/>
      <c r="I40" s="310" t="str">
        <f>E57</f>
        <v>FCグランディールjr</v>
      </c>
      <c r="J40" s="311"/>
      <c r="K40" s="311"/>
      <c r="L40" s="311"/>
      <c r="M40" s="311"/>
      <c r="N40" s="311"/>
      <c r="O40" s="311"/>
      <c r="P40" s="311"/>
      <c r="Q40" s="302">
        <f t="shared" ref="Q40" si="10">IF(OR(S40="",S41=""),"",S40+S41)</f>
        <v>4</v>
      </c>
      <c r="R40" s="313"/>
      <c r="S40" s="52">
        <v>1</v>
      </c>
      <c r="T40" s="53" t="s">
        <v>167</v>
      </c>
      <c r="U40" s="52">
        <v>0</v>
      </c>
      <c r="V40" s="302">
        <f t="shared" ref="V40" si="11">IF(OR(U40="",U41=""),"",U40+U41)</f>
        <v>0</v>
      </c>
      <c r="W40" s="302"/>
      <c r="X40" s="310" t="str">
        <f>E58</f>
        <v>宇大付属小SSS　U-10</v>
      </c>
      <c r="Y40" s="311"/>
      <c r="Z40" s="311"/>
      <c r="AA40" s="311"/>
      <c r="AB40" s="311"/>
      <c r="AC40" s="311"/>
      <c r="AD40" s="311"/>
      <c r="AE40" s="311"/>
      <c r="AF40" s="309"/>
      <c r="AG40" s="309"/>
      <c r="AH40" s="309"/>
      <c r="AI40" s="302" t="s">
        <v>187</v>
      </c>
      <c r="AJ40" s="302"/>
      <c r="AK40" s="302"/>
      <c r="AL40" s="302"/>
      <c r="AM40" s="303"/>
    </row>
    <row r="41" spans="1:39" ht="18.75" customHeight="1" x14ac:dyDescent="0.4">
      <c r="A41" s="306"/>
      <c r="B41" s="307"/>
      <c r="C41" s="308"/>
      <c r="D41" s="308"/>
      <c r="E41" s="308"/>
      <c r="F41" s="309"/>
      <c r="G41" s="309"/>
      <c r="H41" s="309"/>
      <c r="I41" s="312"/>
      <c r="J41" s="312"/>
      <c r="K41" s="312"/>
      <c r="L41" s="312"/>
      <c r="M41" s="312"/>
      <c r="N41" s="312"/>
      <c r="O41" s="312"/>
      <c r="P41" s="312"/>
      <c r="Q41" s="313"/>
      <c r="R41" s="313"/>
      <c r="S41" s="50">
        <v>3</v>
      </c>
      <c r="T41" s="51" t="s">
        <v>167</v>
      </c>
      <c r="U41" s="50">
        <v>0</v>
      </c>
      <c r="V41" s="302"/>
      <c r="W41" s="302"/>
      <c r="X41" s="312"/>
      <c r="Y41" s="312"/>
      <c r="Z41" s="312"/>
      <c r="AA41" s="312"/>
      <c r="AB41" s="312"/>
      <c r="AC41" s="312"/>
      <c r="AD41" s="312"/>
      <c r="AE41" s="312"/>
      <c r="AF41" s="309"/>
      <c r="AG41" s="309"/>
      <c r="AH41" s="309"/>
      <c r="AI41" s="302"/>
      <c r="AJ41" s="302"/>
      <c r="AK41" s="302"/>
      <c r="AL41" s="302"/>
      <c r="AM41" s="303"/>
    </row>
    <row r="42" spans="1:39" ht="18.75" customHeight="1" x14ac:dyDescent="0.4">
      <c r="A42" s="304">
        <v>3</v>
      </c>
      <c r="B42" s="305"/>
      <c r="C42" s="308">
        <f t="shared" ref="C42" si="12">C40+"0:30"</f>
        <v>0.41666666666666663</v>
      </c>
      <c r="D42" s="308">
        <v>0.47916666666666702</v>
      </c>
      <c r="E42" s="308"/>
      <c r="F42" s="309"/>
      <c r="G42" s="309"/>
      <c r="H42" s="309"/>
      <c r="I42" s="310" t="str">
        <f>E53</f>
        <v>S4スペランツァ</v>
      </c>
      <c r="J42" s="311"/>
      <c r="K42" s="311"/>
      <c r="L42" s="311"/>
      <c r="M42" s="311"/>
      <c r="N42" s="311"/>
      <c r="O42" s="311"/>
      <c r="P42" s="311"/>
      <c r="Q42" s="302">
        <f t="shared" ref="Q42" si="13">IF(OR(S42="",S43=""),"",S42+S43)</f>
        <v>8</v>
      </c>
      <c r="R42" s="313"/>
      <c r="S42" s="52">
        <v>3</v>
      </c>
      <c r="T42" s="53" t="s">
        <v>167</v>
      </c>
      <c r="U42" s="52">
        <v>0</v>
      </c>
      <c r="V42" s="302">
        <f t="shared" ref="V42" si="14">IF(OR(U42="",U43=""),"",U42+U43)</f>
        <v>0</v>
      </c>
      <c r="W42" s="302"/>
      <c r="X42" s="310" t="str">
        <f>E54</f>
        <v xml:space="preserve">豊郷JFC宇都宮　U-10 </v>
      </c>
      <c r="Y42" s="311"/>
      <c r="Z42" s="311"/>
      <c r="AA42" s="311"/>
      <c r="AB42" s="311"/>
      <c r="AC42" s="311"/>
      <c r="AD42" s="311"/>
      <c r="AE42" s="311"/>
      <c r="AF42" s="309"/>
      <c r="AG42" s="309"/>
      <c r="AH42" s="309"/>
      <c r="AI42" s="302" t="s">
        <v>188</v>
      </c>
      <c r="AJ42" s="302"/>
      <c r="AK42" s="302"/>
      <c r="AL42" s="302"/>
      <c r="AM42" s="303"/>
    </row>
    <row r="43" spans="1:39" ht="18.75" customHeight="1" x14ac:dyDescent="0.4">
      <c r="A43" s="306"/>
      <c r="B43" s="307"/>
      <c r="C43" s="308"/>
      <c r="D43" s="308"/>
      <c r="E43" s="308"/>
      <c r="F43" s="309"/>
      <c r="G43" s="309"/>
      <c r="H43" s="309"/>
      <c r="I43" s="312"/>
      <c r="J43" s="312"/>
      <c r="K43" s="312"/>
      <c r="L43" s="312"/>
      <c r="M43" s="312"/>
      <c r="N43" s="312"/>
      <c r="O43" s="312"/>
      <c r="P43" s="312"/>
      <c r="Q43" s="313"/>
      <c r="R43" s="313"/>
      <c r="S43" s="50">
        <v>5</v>
      </c>
      <c r="T43" s="51" t="s">
        <v>167</v>
      </c>
      <c r="U43" s="50">
        <v>0</v>
      </c>
      <c r="V43" s="302"/>
      <c r="W43" s="302"/>
      <c r="X43" s="312"/>
      <c r="Y43" s="312"/>
      <c r="Z43" s="312"/>
      <c r="AA43" s="312"/>
      <c r="AB43" s="312"/>
      <c r="AC43" s="312"/>
      <c r="AD43" s="312"/>
      <c r="AE43" s="312"/>
      <c r="AF43" s="309"/>
      <c r="AG43" s="309"/>
      <c r="AH43" s="309"/>
      <c r="AI43" s="302"/>
      <c r="AJ43" s="302"/>
      <c r="AK43" s="302"/>
      <c r="AL43" s="302"/>
      <c r="AM43" s="303"/>
    </row>
    <row r="44" spans="1:39" ht="18.75" customHeight="1" x14ac:dyDescent="0.4">
      <c r="A44" s="304">
        <v>4</v>
      </c>
      <c r="B44" s="305"/>
      <c r="C44" s="308">
        <f t="shared" ref="C44" si="15">C42+"0:30"</f>
        <v>0.43749999999999994</v>
      </c>
      <c r="D44" s="308">
        <v>0.52083333333333304</v>
      </c>
      <c r="E44" s="308"/>
      <c r="F44" s="309"/>
      <c r="G44" s="309"/>
      <c r="H44" s="309"/>
      <c r="I44" s="310" t="str">
        <f>E58</f>
        <v>宇大付属小SSS　U-10</v>
      </c>
      <c r="J44" s="311"/>
      <c r="K44" s="311"/>
      <c r="L44" s="311"/>
      <c r="M44" s="311"/>
      <c r="N44" s="311"/>
      <c r="O44" s="311"/>
      <c r="P44" s="311"/>
      <c r="Q44" s="302">
        <f t="shared" ref="Q44" si="16">IF(OR(S44="",S45=""),"",S44+S45)</f>
        <v>0</v>
      </c>
      <c r="R44" s="313"/>
      <c r="S44" s="52">
        <v>0</v>
      </c>
      <c r="T44" s="53" t="s">
        <v>167</v>
      </c>
      <c r="U44" s="52">
        <v>1</v>
      </c>
      <c r="V44" s="302">
        <f t="shared" ref="V44" si="17">IF(OR(U44="",U45=""),"",U44+U45)</f>
        <v>2</v>
      </c>
      <c r="W44" s="302"/>
      <c r="X44" s="310" t="str">
        <f>E59</f>
        <v>FC Riso B</v>
      </c>
      <c r="Y44" s="311"/>
      <c r="Z44" s="311"/>
      <c r="AA44" s="311"/>
      <c r="AB44" s="311"/>
      <c r="AC44" s="311"/>
      <c r="AD44" s="311"/>
      <c r="AE44" s="311"/>
      <c r="AF44" s="309"/>
      <c r="AG44" s="309"/>
      <c r="AH44" s="309"/>
      <c r="AI44" s="302" t="s">
        <v>189</v>
      </c>
      <c r="AJ44" s="302"/>
      <c r="AK44" s="302"/>
      <c r="AL44" s="302"/>
      <c r="AM44" s="303"/>
    </row>
    <row r="45" spans="1:39" ht="18.75" customHeight="1" x14ac:dyDescent="0.4">
      <c r="A45" s="306"/>
      <c r="B45" s="307"/>
      <c r="C45" s="308"/>
      <c r="D45" s="308"/>
      <c r="E45" s="308"/>
      <c r="F45" s="309"/>
      <c r="G45" s="309"/>
      <c r="H45" s="309"/>
      <c r="I45" s="312"/>
      <c r="J45" s="312"/>
      <c r="K45" s="312"/>
      <c r="L45" s="312"/>
      <c r="M45" s="312"/>
      <c r="N45" s="312"/>
      <c r="O45" s="312"/>
      <c r="P45" s="312"/>
      <c r="Q45" s="313"/>
      <c r="R45" s="313"/>
      <c r="S45" s="50">
        <v>0</v>
      </c>
      <c r="T45" s="51" t="s">
        <v>167</v>
      </c>
      <c r="U45" s="50">
        <v>1</v>
      </c>
      <c r="V45" s="302"/>
      <c r="W45" s="302"/>
      <c r="X45" s="312"/>
      <c r="Y45" s="312"/>
      <c r="Z45" s="312"/>
      <c r="AA45" s="312"/>
      <c r="AB45" s="312"/>
      <c r="AC45" s="312"/>
      <c r="AD45" s="312"/>
      <c r="AE45" s="312"/>
      <c r="AF45" s="309"/>
      <c r="AG45" s="309"/>
      <c r="AH45" s="309"/>
      <c r="AI45" s="302"/>
      <c r="AJ45" s="302"/>
      <c r="AK45" s="302"/>
      <c r="AL45" s="302"/>
      <c r="AM45" s="303"/>
    </row>
    <row r="46" spans="1:39" ht="18.75" customHeight="1" x14ac:dyDescent="0.4">
      <c r="A46" s="304">
        <v>5</v>
      </c>
      <c r="B46" s="305"/>
      <c r="C46" s="308">
        <f t="shared" ref="C46" si="18">C44+"0:30"</f>
        <v>0.45833333333333326</v>
      </c>
      <c r="D46" s="308">
        <v>0.5625</v>
      </c>
      <c r="E46" s="308"/>
      <c r="F46" s="309"/>
      <c r="G46" s="309"/>
      <c r="H46" s="309"/>
      <c r="I46" s="310" t="str">
        <f>E52</f>
        <v>清原シザース</v>
      </c>
      <c r="J46" s="311"/>
      <c r="K46" s="311"/>
      <c r="L46" s="311"/>
      <c r="M46" s="311"/>
      <c r="N46" s="311"/>
      <c r="O46" s="311"/>
      <c r="P46" s="311"/>
      <c r="Q46" s="302">
        <f t="shared" ref="Q46" si="19">IF(OR(S46="",S47=""),"",S46+S47)</f>
        <v>1</v>
      </c>
      <c r="R46" s="313"/>
      <c r="S46" s="52">
        <v>0</v>
      </c>
      <c r="T46" s="53" t="s">
        <v>167</v>
      </c>
      <c r="U46" s="52">
        <v>0</v>
      </c>
      <c r="V46" s="302">
        <f t="shared" ref="V46" si="20">IF(OR(U46="",U47=""),"",U46+U47)</f>
        <v>0</v>
      </c>
      <c r="W46" s="302"/>
      <c r="X46" s="310" t="str">
        <f>E54</f>
        <v xml:space="preserve">豊郷JFC宇都宮　U-10 </v>
      </c>
      <c r="Y46" s="311"/>
      <c r="Z46" s="311"/>
      <c r="AA46" s="311"/>
      <c r="AB46" s="311"/>
      <c r="AC46" s="311"/>
      <c r="AD46" s="311"/>
      <c r="AE46" s="311"/>
      <c r="AF46" s="309"/>
      <c r="AG46" s="309"/>
      <c r="AH46" s="309"/>
      <c r="AI46" s="302" t="s">
        <v>190</v>
      </c>
      <c r="AJ46" s="302"/>
      <c r="AK46" s="302"/>
      <c r="AL46" s="302"/>
      <c r="AM46" s="303"/>
    </row>
    <row r="47" spans="1:39" ht="18.75" customHeight="1" x14ac:dyDescent="0.4">
      <c r="A47" s="306"/>
      <c r="B47" s="307"/>
      <c r="C47" s="308"/>
      <c r="D47" s="308"/>
      <c r="E47" s="308"/>
      <c r="F47" s="309"/>
      <c r="G47" s="309"/>
      <c r="H47" s="309"/>
      <c r="I47" s="312"/>
      <c r="J47" s="312"/>
      <c r="K47" s="312"/>
      <c r="L47" s="312"/>
      <c r="M47" s="312"/>
      <c r="N47" s="312"/>
      <c r="O47" s="312"/>
      <c r="P47" s="312"/>
      <c r="Q47" s="313"/>
      <c r="R47" s="313"/>
      <c r="S47" s="50">
        <v>1</v>
      </c>
      <c r="T47" s="51" t="s">
        <v>167</v>
      </c>
      <c r="U47" s="50">
        <v>0</v>
      </c>
      <c r="V47" s="302"/>
      <c r="W47" s="302"/>
      <c r="X47" s="312"/>
      <c r="Y47" s="312"/>
      <c r="Z47" s="312"/>
      <c r="AA47" s="312"/>
      <c r="AB47" s="312"/>
      <c r="AC47" s="312"/>
      <c r="AD47" s="312"/>
      <c r="AE47" s="312"/>
      <c r="AF47" s="309"/>
      <c r="AG47" s="309"/>
      <c r="AH47" s="309"/>
      <c r="AI47" s="302"/>
      <c r="AJ47" s="302"/>
      <c r="AK47" s="302"/>
      <c r="AL47" s="302"/>
      <c r="AM47" s="303"/>
    </row>
    <row r="48" spans="1:39" ht="18.75" customHeight="1" x14ac:dyDescent="0.4">
      <c r="A48" s="304">
        <v>6</v>
      </c>
      <c r="B48" s="305"/>
      <c r="C48" s="308">
        <f t="shared" ref="C48" si="21">C46+"0:30"</f>
        <v>0.47916666666666657</v>
      </c>
      <c r="D48" s="308">
        <v>0.60416666666666696</v>
      </c>
      <c r="E48" s="308"/>
      <c r="F48" s="309"/>
      <c r="G48" s="309"/>
      <c r="H48" s="309"/>
      <c r="I48" s="310" t="str">
        <f>E57</f>
        <v>FCグランディールjr</v>
      </c>
      <c r="J48" s="311"/>
      <c r="K48" s="311"/>
      <c r="L48" s="311"/>
      <c r="M48" s="311"/>
      <c r="N48" s="311"/>
      <c r="O48" s="311"/>
      <c r="P48" s="311"/>
      <c r="Q48" s="302">
        <f t="shared" ref="Q48" si="22">IF(OR(S48="",S49=""),"",S48+S49)</f>
        <v>2</v>
      </c>
      <c r="R48" s="313"/>
      <c r="S48" s="52">
        <v>0</v>
      </c>
      <c r="T48" s="53" t="s">
        <v>167</v>
      </c>
      <c r="U48" s="52">
        <v>0</v>
      </c>
      <c r="V48" s="302">
        <f t="shared" ref="V48" si="23">IF(OR(U48="",U49=""),"",U48+U49)</f>
        <v>0</v>
      </c>
      <c r="W48" s="302"/>
      <c r="X48" s="310" t="str">
        <f>E59</f>
        <v>FC Riso B</v>
      </c>
      <c r="Y48" s="311"/>
      <c r="Z48" s="311"/>
      <c r="AA48" s="311"/>
      <c r="AB48" s="311"/>
      <c r="AC48" s="311"/>
      <c r="AD48" s="311"/>
      <c r="AE48" s="311"/>
      <c r="AF48" s="309"/>
      <c r="AG48" s="309"/>
      <c r="AH48" s="309"/>
      <c r="AI48" s="302" t="s">
        <v>191</v>
      </c>
      <c r="AJ48" s="302"/>
      <c r="AK48" s="302"/>
      <c r="AL48" s="302"/>
      <c r="AM48" s="303"/>
    </row>
    <row r="49" spans="1:39" ht="18.75" customHeight="1" thickBot="1" x14ac:dyDescent="0.45">
      <c r="A49" s="321"/>
      <c r="B49" s="322"/>
      <c r="C49" s="323"/>
      <c r="D49" s="323"/>
      <c r="E49" s="323"/>
      <c r="F49" s="324"/>
      <c r="G49" s="324"/>
      <c r="H49" s="324"/>
      <c r="I49" s="325"/>
      <c r="J49" s="325"/>
      <c r="K49" s="325"/>
      <c r="L49" s="325"/>
      <c r="M49" s="325"/>
      <c r="N49" s="325"/>
      <c r="O49" s="325"/>
      <c r="P49" s="325"/>
      <c r="Q49" s="326"/>
      <c r="R49" s="326"/>
      <c r="S49" s="54">
        <v>2</v>
      </c>
      <c r="T49" s="55" t="s">
        <v>167</v>
      </c>
      <c r="U49" s="54">
        <v>0</v>
      </c>
      <c r="V49" s="327"/>
      <c r="W49" s="327"/>
      <c r="X49" s="325"/>
      <c r="Y49" s="325"/>
      <c r="Z49" s="325"/>
      <c r="AA49" s="325"/>
      <c r="AB49" s="325"/>
      <c r="AC49" s="325"/>
      <c r="AD49" s="325"/>
      <c r="AE49" s="325"/>
      <c r="AF49" s="324"/>
      <c r="AG49" s="324"/>
      <c r="AH49" s="324"/>
      <c r="AI49" s="327"/>
      <c r="AJ49" s="327"/>
      <c r="AK49" s="327"/>
      <c r="AL49" s="327"/>
      <c r="AM49" s="328"/>
    </row>
    <row r="50" spans="1:39" ht="18.75" customHeight="1" thickBot="1" x14ac:dyDescent="0.45"/>
    <row r="51" spans="1:39" ht="18.75" customHeight="1" thickBot="1" x14ac:dyDescent="0.45">
      <c r="C51" s="358" t="s">
        <v>174</v>
      </c>
      <c r="D51" s="359"/>
      <c r="E51" s="359"/>
      <c r="F51" s="359"/>
      <c r="G51" s="359"/>
      <c r="H51" s="359"/>
      <c r="I51" s="359"/>
      <c r="J51" s="359"/>
      <c r="K51" s="359"/>
      <c r="L51" s="366" t="str">
        <f>E52</f>
        <v>清原シザース</v>
      </c>
      <c r="M51" s="367"/>
      <c r="N51" s="367"/>
      <c r="O51" s="367"/>
      <c r="P51" s="368"/>
      <c r="Q51" s="369" t="str">
        <f>E53</f>
        <v>S4スペランツァ</v>
      </c>
      <c r="R51" s="367"/>
      <c r="S51" s="367"/>
      <c r="T51" s="367"/>
      <c r="U51" s="368"/>
      <c r="V51" s="369" t="str">
        <f>E54</f>
        <v xml:space="preserve">豊郷JFC宇都宮　U-10 </v>
      </c>
      <c r="W51" s="367"/>
      <c r="X51" s="367"/>
      <c r="Y51" s="367"/>
      <c r="Z51" s="370"/>
      <c r="AA51" s="352" t="s">
        <v>169</v>
      </c>
      <c r="AB51" s="350"/>
      <c r="AC51" s="349" t="s">
        <v>170</v>
      </c>
      <c r="AD51" s="350"/>
      <c r="AE51" s="349" t="s">
        <v>171</v>
      </c>
      <c r="AF51" s="351"/>
      <c r="AG51" s="341" t="s">
        <v>172</v>
      </c>
      <c r="AH51" s="342"/>
    </row>
    <row r="52" spans="1:39" ht="22.5" customHeight="1" x14ac:dyDescent="0.4">
      <c r="C52" s="343">
        <v>1</v>
      </c>
      <c r="D52" s="344"/>
      <c r="E52" s="360" t="str">
        <f>'市長杯 U-10クラス_組み合わせ'!F29</f>
        <v>清原シザース</v>
      </c>
      <c r="F52" s="361"/>
      <c r="G52" s="361"/>
      <c r="H52" s="361"/>
      <c r="I52" s="361"/>
      <c r="J52" s="361"/>
      <c r="K52" s="361"/>
      <c r="L52" s="60"/>
      <c r="M52" s="61"/>
      <c r="N52" s="61"/>
      <c r="O52" s="62"/>
      <c r="P52" s="63"/>
      <c r="Q52" s="281" t="s">
        <v>201</v>
      </c>
      <c r="R52" s="282"/>
      <c r="S52" s="59">
        <f>Q38</f>
        <v>0</v>
      </c>
      <c r="T52" s="64" t="s">
        <v>173</v>
      </c>
      <c r="U52" s="65">
        <f>V38</f>
        <v>9</v>
      </c>
      <c r="V52" s="281" t="s">
        <v>202</v>
      </c>
      <c r="W52" s="282"/>
      <c r="X52" s="59">
        <f>Q46</f>
        <v>1</v>
      </c>
      <c r="Y52" s="64" t="s">
        <v>173</v>
      </c>
      <c r="Z52" s="66">
        <f>V46</f>
        <v>0</v>
      </c>
      <c r="AA52" s="343">
        <v>3</v>
      </c>
      <c r="AB52" s="344"/>
      <c r="AC52" s="345">
        <v>-8</v>
      </c>
      <c r="AD52" s="344"/>
      <c r="AE52" s="345">
        <v>1</v>
      </c>
      <c r="AF52" s="346"/>
      <c r="AG52" s="347">
        <v>2</v>
      </c>
      <c r="AH52" s="348"/>
    </row>
    <row r="53" spans="1:39" ht="22.5" customHeight="1" x14ac:dyDescent="0.4">
      <c r="C53" s="337">
        <v>2</v>
      </c>
      <c r="D53" s="338"/>
      <c r="E53" s="362" t="str">
        <f>'市長杯 U-10クラス_組み合わせ'!F31</f>
        <v>S4スペランツァ</v>
      </c>
      <c r="F53" s="363"/>
      <c r="G53" s="363"/>
      <c r="H53" s="363"/>
      <c r="I53" s="363"/>
      <c r="J53" s="363"/>
      <c r="K53" s="363"/>
      <c r="L53" s="285" t="s">
        <v>202</v>
      </c>
      <c r="M53" s="284"/>
      <c r="N53" s="67">
        <f>U52</f>
        <v>9</v>
      </c>
      <c r="O53" s="68" t="s">
        <v>173</v>
      </c>
      <c r="P53" s="69">
        <f>S52</f>
        <v>0</v>
      </c>
      <c r="Q53" s="70"/>
      <c r="R53" s="71"/>
      <c r="S53" s="71"/>
      <c r="T53" s="71"/>
      <c r="U53" s="72"/>
      <c r="V53" s="283" t="s">
        <v>202</v>
      </c>
      <c r="W53" s="284"/>
      <c r="X53" s="67">
        <f>Q42</f>
        <v>8</v>
      </c>
      <c r="Y53" s="68" t="s">
        <v>173</v>
      </c>
      <c r="Z53" s="73">
        <f>V42</f>
        <v>0</v>
      </c>
      <c r="AA53" s="337">
        <v>6</v>
      </c>
      <c r="AB53" s="338"/>
      <c r="AC53" s="339">
        <v>17</v>
      </c>
      <c r="AD53" s="338"/>
      <c r="AE53" s="339">
        <v>17</v>
      </c>
      <c r="AF53" s="340"/>
      <c r="AG53" s="329">
        <v>1</v>
      </c>
      <c r="AH53" s="330"/>
    </row>
    <row r="54" spans="1:39" ht="22.5" customHeight="1" thickBot="1" x14ac:dyDescent="0.45">
      <c r="C54" s="331">
        <v>3</v>
      </c>
      <c r="D54" s="332"/>
      <c r="E54" s="364" t="str">
        <f>'市長杯 U-10クラス_組み合わせ'!F33</f>
        <v xml:space="preserve">豊郷JFC宇都宮　U-10 </v>
      </c>
      <c r="F54" s="365"/>
      <c r="G54" s="365"/>
      <c r="H54" s="365"/>
      <c r="I54" s="365"/>
      <c r="J54" s="365"/>
      <c r="K54" s="365"/>
      <c r="L54" s="286" t="s">
        <v>201</v>
      </c>
      <c r="M54" s="287"/>
      <c r="N54" s="74">
        <f>Z52</f>
        <v>0</v>
      </c>
      <c r="O54" s="75" t="s">
        <v>173</v>
      </c>
      <c r="P54" s="76">
        <f>X52</f>
        <v>1</v>
      </c>
      <c r="Q54" s="288" t="s">
        <v>201</v>
      </c>
      <c r="R54" s="287"/>
      <c r="S54" s="74">
        <f>Z53</f>
        <v>0</v>
      </c>
      <c r="T54" s="75" t="s">
        <v>173</v>
      </c>
      <c r="U54" s="76">
        <f>X53</f>
        <v>8</v>
      </c>
      <c r="V54" s="77"/>
      <c r="W54" s="78"/>
      <c r="X54" s="78"/>
      <c r="Y54" s="78"/>
      <c r="Z54" s="79"/>
      <c r="AA54" s="331">
        <v>0</v>
      </c>
      <c r="AB54" s="332"/>
      <c r="AC54" s="333">
        <v>-9</v>
      </c>
      <c r="AD54" s="332"/>
      <c r="AE54" s="333">
        <v>0</v>
      </c>
      <c r="AF54" s="334"/>
      <c r="AG54" s="335">
        <v>3</v>
      </c>
      <c r="AH54" s="336"/>
    </row>
    <row r="55" spans="1:39" ht="18.75" customHeight="1" thickBot="1" x14ac:dyDescent="0.45"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pans="1:39" ht="18.75" customHeight="1" thickBot="1" x14ac:dyDescent="0.45">
      <c r="C56" s="358" t="s">
        <v>180</v>
      </c>
      <c r="D56" s="359"/>
      <c r="E56" s="359"/>
      <c r="F56" s="359"/>
      <c r="G56" s="359"/>
      <c r="H56" s="359"/>
      <c r="I56" s="359"/>
      <c r="J56" s="359"/>
      <c r="K56" s="359"/>
      <c r="L56" s="366" t="str">
        <f>E57</f>
        <v>FCグランディールjr</v>
      </c>
      <c r="M56" s="367"/>
      <c r="N56" s="367"/>
      <c r="O56" s="367"/>
      <c r="P56" s="368"/>
      <c r="Q56" s="369" t="str">
        <f>E58</f>
        <v>宇大付属小SSS　U-10</v>
      </c>
      <c r="R56" s="367"/>
      <c r="S56" s="367"/>
      <c r="T56" s="367"/>
      <c r="U56" s="368"/>
      <c r="V56" s="369" t="str">
        <f>E59</f>
        <v>FC Riso B</v>
      </c>
      <c r="W56" s="367"/>
      <c r="X56" s="367"/>
      <c r="Y56" s="367"/>
      <c r="Z56" s="370"/>
      <c r="AA56" s="352" t="s">
        <v>169</v>
      </c>
      <c r="AB56" s="350"/>
      <c r="AC56" s="349" t="s">
        <v>170</v>
      </c>
      <c r="AD56" s="350"/>
      <c r="AE56" s="349" t="s">
        <v>171</v>
      </c>
      <c r="AF56" s="351"/>
      <c r="AG56" s="341" t="s">
        <v>172</v>
      </c>
      <c r="AH56" s="342"/>
    </row>
    <row r="57" spans="1:39" ht="22.5" customHeight="1" x14ac:dyDescent="0.4">
      <c r="C57" s="343">
        <v>4</v>
      </c>
      <c r="D57" s="344"/>
      <c r="E57" s="360" t="str">
        <f>'市長杯 U-10クラス_組み合わせ'!F35</f>
        <v>FCグランディールjr</v>
      </c>
      <c r="F57" s="361"/>
      <c r="G57" s="361"/>
      <c r="H57" s="361"/>
      <c r="I57" s="361"/>
      <c r="J57" s="361"/>
      <c r="K57" s="361"/>
      <c r="L57" s="60"/>
      <c r="M57" s="61"/>
      <c r="N57" s="61"/>
      <c r="O57" s="62"/>
      <c r="P57" s="63"/>
      <c r="Q57" s="281" t="s">
        <v>202</v>
      </c>
      <c r="R57" s="282"/>
      <c r="S57" s="59">
        <f>Q40</f>
        <v>4</v>
      </c>
      <c r="T57" s="64" t="s">
        <v>173</v>
      </c>
      <c r="U57" s="65">
        <f>V40</f>
        <v>0</v>
      </c>
      <c r="V57" s="281" t="s">
        <v>202</v>
      </c>
      <c r="W57" s="282"/>
      <c r="X57" s="59">
        <f>Q48</f>
        <v>2</v>
      </c>
      <c r="Y57" s="64" t="s">
        <v>173</v>
      </c>
      <c r="Z57" s="66">
        <f>V48</f>
        <v>0</v>
      </c>
      <c r="AA57" s="343">
        <v>6</v>
      </c>
      <c r="AB57" s="344"/>
      <c r="AC57" s="345">
        <v>6</v>
      </c>
      <c r="AD57" s="344"/>
      <c r="AE57" s="345">
        <v>6</v>
      </c>
      <c r="AF57" s="346"/>
      <c r="AG57" s="347">
        <v>1</v>
      </c>
      <c r="AH57" s="348"/>
    </row>
    <row r="58" spans="1:39" ht="22.5" customHeight="1" x14ac:dyDescent="0.4">
      <c r="C58" s="337">
        <v>5</v>
      </c>
      <c r="D58" s="338"/>
      <c r="E58" s="362" t="str">
        <f>'市長杯 U-10クラス_組み合わせ'!F37</f>
        <v>宇大付属小SSS　U-10</v>
      </c>
      <c r="F58" s="363"/>
      <c r="G58" s="363"/>
      <c r="H58" s="363"/>
      <c r="I58" s="363"/>
      <c r="J58" s="363"/>
      <c r="K58" s="363"/>
      <c r="L58" s="285" t="s">
        <v>201</v>
      </c>
      <c r="M58" s="284"/>
      <c r="N58" s="67">
        <f>U57</f>
        <v>0</v>
      </c>
      <c r="O58" s="68" t="s">
        <v>173</v>
      </c>
      <c r="P58" s="69">
        <f>S57</f>
        <v>4</v>
      </c>
      <c r="Q58" s="70"/>
      <c r="R58" s="71"/>
      <c r="S58" s="71"/>
      <c r="T58" s="71"/>
      <c r="U58" s="72"/>
      <c r="V58" s="283" t="s">
        <v>201</v>
      </c>
      <c r="W58" s="284"/>
      <c r="X58" s="67">
        <f>Q44</f>
        <v>0</v>
      </c>
      <c r="Y58" s="68" t="s">
        <v>173</v>
      </c>
      <c r="Z58" s="73">
        <f>V44</f>
        <v>2</v>
      </c>
      <c r="AA58" s="337">
        <v>0</v>
      </c>
      <c r="AB58" s="338"/>
      <c r="AC58" s="339">
        <v>-6</v>
      </c>
      <c r="AD58" s="338"/>
      <c r="AE58" s="339">
        <v>0</v>
      </c>
      <c r="AF58" s="340"/>
      <c r="AG58" s="329">
        <v>3</v>
      </c>
      <c r="AH58" s="330"/>
    </row>
    <row r="59" spans="1:39" ht="22.5" customHeight="1" thickBot="1" x14ac:dyDescent="0.45">
      <c r="C59" s="331">
        <v>6</v>
      </c>
      <c r="D59" s="332"/>
      <c r="E59" s="364" t="str">
        <f>'市長杯 U-10クラス_組み合わせ'!F39</f>
        <v>FC Riso B</v>
      </c>
      <c r="F59" s="365"/>
      <c r="G59" s="365"/>
      <c r="H59" s="365"/>
      <c r="I59" s="365"/>
      <c r="J59" s="365"/>
      <c r="K59" s="365"/>
      <c r="L59" s="286" t="s">
        <v>201</v>
      </c>
      <c r="M59" s="287"/>
      <c r="N59" s="74">
        <f>Z57</f>
        <v>0</v>
      </c>
      <c r="O59" s="75" t="s">
        <v>173</v>
      </c>
      <c r="P59" s="76">
        <f>X57</f>
        <v>2</v>
      </c>
      <c r="Q59" s="288" t="s">
        <v>202</v>
      </c>
      <c r="R59" s="287"/>
      <c r="S59" s="74">
        <f>Z58</f>
        <v>2</v>
      </c>
      <c r="T59" s="75" t="s">
        <v>173</v>
      </c>
      <c r="U59" s="76">
        <f>X58</f>
        <v>0</v>
      </c>
      <c r="V59" s="77"/>
      <c r="W59" s="78"/>
      <c r="X59" s="78"/>
      <c r="Y59" s="78"/>
      <c r="Z59" s="79"/>
      <c r="AA59" s="331">
        <v>3</v>
      </c>
      <c r="AB59" s="332"/>
      <c r="AC59" s="333">
        <v>0</v>
      </c>
      <c r="AD59" s="332"/>
      <c r="AE59" s="333">
        <v>2</v>
      </c>
      <c r="AF59" s="334"/>
      <c r="AG59" s="335">
        <v>2</v>
      </c>
      <c r="AH59" s="336"/>
    </row>
    <row r="60" spans="1:39" ht="18.75" customHeight="1" x14ac:dyDescent="0.4">
      <c r="C60" s="43"/>
      <c r="D60" s="43"/>
      <c r="E60" s="56"/>
      <c r="F60" s="56"/>
      <c r="G60" s="56"/>
      <c r="H60" s="56"/>
      <c r="I60" s="56"/>
      <c r="J60" s="56"/>
      <c r="K60" s="56"/>
      <c r="L60" s="56"/>
      <c r="M60" s="56"/>
      <c r="N60" s="43"/>
      <c r="O60" s="43"/>
      <c r="P60" s="44"/>
      <c r="Q60" s="43"/>
      <c r="R60" s="44"/>
      <c r="S60" s="43"/>
      <c r="T60" s="43"/>
      <c r="U60" s="44"/>
      <c r="V60" s="43"/>
      <c r="W60" s="44"/>
      <c r="X60" s="45"/>
      <c r="Y60" s="45"/>
      <c r="Z60" s="45"/>
      <c r="AA60" s="45"/>
      <c r="AB60" s="45"/>
      <c r="AC60" s="43"/>
      <c r="AD60" s="43"/>
      <c r="AE60" s="43"/>
      <c r="AF60" s="43"/>
      <c r="AG60" s="43"/>
      <c r="AH60" s="43"/>
      <c r="AI60" s="43"/>
      <c r="AJ60" s="43"/>
    </row>
    <row r="61" spans="1:39" ht="18.75" customHeight="1" x14ac:dyDescent="0.4">
      <c r="A61" s="292" t="s">
        <v>177</v>
      </c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</row>
    <row r="62" spans="1:39" ht="18.75" customHeight="1" x14ac:dyDescent="0.4">
      <c r="A62" s="292"/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</row>
    <row r="63" spans="1:39" ht="18.75" customHeight="1" x14ac:dyDescent="0.4">
      <c r="B63" s="279" t="s">
        <v>181</v>
      </c>
      <c r="C63" s="279"/>
      <c r="D63" s="279"/>
      <c r="E63" s="279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</row>
    <row r="64" spans="1:39" ht="18.75" customHeight="1" x14ac:dyDescent="0.4">
      <c r="B64" s="293" t="s">
        <v>159</v>
      </c>
      <c r="C64" s="293"/>
      <c r="D64" s="293"/>
      <c r="E64" s="293"/>
      <c r="F64" s="294" t="str">
        <f>'市長杯 U-10クラス_組み合わせ'!C42</f>
        <v>横　川　東　小</v>
      </c>
      <c r="G64" s="294"/>
      <c r="H64" s="294"/>
      <c r="I64" s="294"/>
      <c r="J64" s="294"/>
      <c r="K64" s="294"/>
      <c r="L64" s="294"/>
      <c r="M64" s="294"/>
      <c r="N64" s="293" t="s">
        <v>160</v>
      </c>
      <c r="O64" s="293"/>
      <c r="P64" s="293"/>
      <c r="Q64" s="293"/>
      <c r="R64" s="294" t="str">
        <f>'市長杯 U-10クラス_組み合わせ'!F51</f>
        <v>FCみらい</v>
      </c>
      <c r="S64" s="294"/>
      <c r="T64" s="294"/>
      <c r="U64" s="294"/>
      <c r="V64" s="294"/>
      <c r="W64" s="294"/>
      <c r="X64" s="294"/>
      <c r="Y64" s="294"/>
      <c r="Z64" s="293" t="s">
        <v>161</v>
      </c>
      <c r="AA64" s="293"/>
      <c r="AB64" s="293"/>
      <c r="AC64" s="293"/>
      <c r="AD64" s="295">
        <v>44374</v>
      </c>
      <c r="AE64" s="296"/>
      <c r="AF64" s="296"/>
      <c r="AG64" s="296"/>
      <c r="AH64" s="296"/>
      <c r="AI64" s="296"/>
      <c r="AJ64" s="296"/>
      <c r="AK64" s="297">
        <f>AD64</f>
        <v>44374</v>
      </c>
      <c r="AL64" s="298"/>
    </row>
    <row r="65" spans="1:39" ht="18.75" customHeight="1" x14ac:dyDescent="0.4">
      <c r="T65" s="42"/>
    </row>
    <row r="66" spans="1:39" ht="18.75" customHeight="1" thickBot="1" x14ac:dyDescent="0.45">
      <c r="A66" s="280" t="s">
        <v>213</v>
      </c>
      <c r="B66" s="280"/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0"/>
    </row>
    <row r="67" spans="1:39" ht="18.75" customHeight="1" thickBot="1" x14ac:dyDescent="0.45">
      <c r="A67" s="289"/>
      <c r="B67" s="290"/>
      <c r="C67" s="291" t="s">
        <v>162</v>
      </c>
      <c r="D67" s="291"/>
      <c r="E67" s="291"/>
      <c r="F67" s="290" t="s">
        <v>163</v>
      </c>
      <c r="G67" s="290"/>
      <c r="H67" s="290"/>
      <c r="I67" s="291" t="s">
        <v>164</v>
      </c>
      <c r="J67" s="291"/>
      <c r="K67" s="291"/>
      <c r="L67" s="291"/>
      <c r="M67" s="291"/>
      <c r="N67" s="291"/>
      <c r="O67" s="291"/>
      <c r="P67" s="291"/>
      <c r="Q67" s="291" t="s">
        <v>165</v>
      </c>
      <c r="R67" s="291"/>
      <c r="S67" s="291"/>
      <c r="T67" s="291"/>
      <c r="U67" s="291"/>
      <c r="V67" s="291"/>
      <c r="W67" s="291"/>
      <c r="X67" s="291" t="s">
        <v>164</v>
      </c>
      <c r="Y67" s="291"/>
      <c r="Z67" s="291"/>
      <c r="AA67" s="291"/>
      <c r="AB67" s="291"/>
      <c r="AC67" s="291"/>
      <c r="AD67" s="291"/>
      <c r="AE67" s="291"/>
      <c r="AF67" s="290" t="s">
        <v>163</v>
      </c>
      <c r="AG67" s="290"/>
      <c r="AH67" s="290"/>
      <c r="AI67" s="290" t="s">
        <v>166</v>
      </c>
      <c r="AJ67" s="290"/>
      <c r="AK67" s="290"/>
      <c r="AL67" s="290"/>
      <c r="AM67" s="299"/>
    </row>
    <row r="68" spans="1:39" ht="18.75" customHeight="1" x14ac:dyDescent="0.4">
      <c r="A68" s="314">
        <v>1</v>
      </c>
      <c r="B68" s="315"/>
      <c r="C68" s="316">
        <v>0.375</v>
      </c>
      <c r="D68" s="316"/>
      <c r="E68" s="316"/>
      <c r="F68" s="317"/>
      <c r="G68" s="317"/>
      <c r="H68" s="317"/>
      <c r="I68" s="318" t="str">
        <f>E82</f>
        <v>スポルト宇都宮　U10</v>
      </c>
      <c r="J68" s="319"/>
      <c r="K68" s="319"/>
      <c r="L68" s="319"/>
      <c r="M68" s="319"/>
      <c r="N68" s="319"/>
      <c r="O68" s="319"/>
      <c r="P68" s="319"/>
      <c r="Q68" s="300">
        <f>IF(OR(S68="",S69=""),"",S68+S69)</f>
        <v>0</v>
      </c>
      <c r="R68" s="320"/>
      <c r="S68" s="48">
        <v>0</v>
      </c>
      <c r="T68" s="49" t="s">
        <v>167</v>
      </c>
      <c r="U68" s="48">
        <v>0</v>
      </c>
      <c r="V68" s="300">
        <f>IF(OR(U68="",U69=""),"",U68+U69)</f>
        <v>0</v>
      </c>
      <c r="W68" s="300"/>
      <c r="X68" s="318" t="str">
        <f>E83</f>
        <v>サウス宇都宮SC</v>
      </c>
      <c r="Y68" s="319"/>
      <c r="Z68" s="319"/>
      <c r="AA68" s="319"/>
      <c r="AB68" s="319"/>
      <c r="AC68" s="319"/>
      <c r="AD68" s="319"/>
      <c r="AE68" s="319"/>
      <c r="AF68" s="317"/>
      <c r="AG68" s="317"/>
      <c r="AH68" s="317"/>
      <c r="AI68" s="300" t="s">
        <v>186</v>
      </c>
      <c r="AJ68" s="300"/>
      <c r="AK68" s="300"/>
      <c r="AL68" s="300"/>
      <c r="AM68" s="301"/>
    </row>
    <row r="69" spans="1:39" ht="18.75" customHeight="1" x14ac:dyDescent="0.4">
      <c r="A69" s="306"/>
      <c r="B69" s="307"/>
      <c r="C69" s="308"/>
      <c r="D69" s="308"/>
      <c r="E69" s="308"/>
      <c r="F69" s="309"/>
      <c r="G69" s="309"/>
      <c r="H69" s="309"/>
      <c r="I69" s="312"/>
      <c r="J69" s="312"/>
      <c r="K69" s="312"/>
      <c r="L69" s="312"/>
      <c r="M69" s="312"/>
      <c r="N69" s="312"/>
      <c r="O69" s="312"/>
      <c r="P69" s="312"/>
      <c r="Q69" s="313"/>
      <c r="R69" s="313"/>
      <c r="S69" s="50">
        <v>0</v>
      </c>
      <c r="T69" s="51" t="s">
        <v>167</v>
      </c>
      <c r="U69" s="50">
        <v>0</v>
      </c>
      <c r="V69" s="302"/>
      <c r="W69" s="302"/>
      <c r="X69" s="312"/>
      <c r="Y69" s="312"/>
      <c r="Z69" s="312"/>
      <c r="AA69" s="312"/>
      <c r="AB69" s="312"/>
      <c r="AC69" s="312"/>
      <c r="AD69" s="312"/>
      <c r="AE69" s="312"/>
      <c r="AF69" s="309"/>
      <c r="AG69" s="309"/>
      <c r="AH69" s="309"/>
      <c r="AI69" s="302"/>
      <c r="AJ69" s="302"/>
      <c r="AK69" s="302"/>
      <c r="AL69" s="302"/>
      <c r="AM69" s="303"/>
    </row>
    <row r="70" spans="1:39" ht="18.75" customHeight="1" x14ac:dyDescent="0.4">
      <c r="A70" s="304">
        <v>2</v>
      </c>
      <c r="B70" s="305"/>
      <c r="C70" s="308">
        <f>C68+"0:30"</f>
        <v>0.39583333333333331</v>
      </c>
      <c r="D70" s="308">
        <v>0.4375</v>
      </c>
      <c r="E70" s="308"/>
      <c r="F70" s="309"/>
      <c r="G70" s="309"/>
      <c r="H70" s="309"/>
      <c r="I70" s="310" t="str">
        <f>E87</f>
        <v>FCみらい</v>
      </c>
      <c r="J70" s="311"/>
      <c r="K70" s="311"/>
      <c r="L70" s="311"/>
      <c r="M70" s="311"/>
      <c r="N70" s="311"/>
      <c r="O70" s="311"/>
      <c r="P70" s="311"/>
      <c r="Q70" s="302">
        <f t="shared" ref="Q70" si="24">IF(OR(S70="",S71=""),"",S70+S71)</f>
        <v>0</v>
      </c>
      <c r="R70" s="313"/>
      <c r="S70" s="52">
        <v>0</v>
      </c>
      <c r="T70" s="53" t="s">
        <v>167</v>
      </c>
      <c r="U70" s="52">
        <v>0</v>
      </c>
      <c r="V70" s="302">
        <f t="shared" ref="V70" si="25">IF(OR(U70="",U71=""),"",U70+U71)</f>
        <v>0</v>
      </c>
      <c r="W70" s="302"/>
      <c r="X70" s="310" t="str">
        <f>E88</f>
        <v>ともぞうSC　U10</v>
      </c>
      <c r="Y70" s="311"/>
      <c r="Z70" s="311"/>
      <c r="AA70" s="311"/>
      <c r="AB70" s="311"/>
      <c r="AC70" s="311"/>
      <c r="AD70" s="311"/>
      <c r="AE70" s="311"/>
      <c r="AF70" s="309"/>
      <c r="AG70" s="309"/>
      <c r="AH70" s="309"/>
      <c r="AI70" s="302" t="s">
        <v>187</v>
      </c>
      <c r="AJ70" s="302"/>
      <c r="AK70" s="302"/>
      <c r="AL70" s="302"/>
      <c r="AM70" s="303"/>
    </row>
    <row r="71" spans="1:39" ht="18.75" customHeight="1" x14ac:dyDescent="0.4">
      <c r="A71" s="306"/>
      <c r="B71" s="307"/>
      <c r="C71" s="308"/>
      <c r="D71" s="308"/>
      <c r="E71" s="308"/>
      <c r="F71" s="309"/>
      <c r="G71" s="309"/>
      <c r="H71" s="309"/>
      <c r="I71" s="312"/>
      <c r="J71" s="312"/>
      <c r="K71" s="312"/>
      <c r="L71" s="312"/>
      <c r="M71" s="312"/>
      <c r="N71" s="312"/>
      <c r="O71" s="312"/>
      <c r="P71" s="312"/>
      <c r="Q71" s="313"/>
      <c r="R71" s="313"/>
      <c r="S71" s="50">
        <v>0</v>
      </c>
      <c r="T71" s="51" t="s">
        <v>167</v>
      </c>
      <c r="U71" s="50">
        <v>0</v>
      </c>
      <c r="V71" s="302"/>
      <c r="W71" s="302"/>
      <c r="X71" s="312"/>
      <c r="Y71" s="312"/>
      <c r="Z71" s="312"/>
      <c r="AA71" s="312"/>
      <c r="AB71" s="312"/>
      <c r="AC71" s="312"/>
      <c r="AD71" s="312"/>
      <c r="AE71" s="312"/>
      <c r="AF71" s="309"/>
      <c r="AG71" s="309"/>
      <c r="AH71" s="309"/>
      <c r="AI71" s="302"/>
      <c r="AJ71" s="302"/>
      <c r="AK71" s="302"/>
      <c r="AL71" s="302"/>
      <c r="AM71" s="303"/>
    </row>
    <row r="72" spans="1:39" ht="18.75" customHeight="1" x14ac:dyDescent="0.4">
      <c r="A72" s="304">
        <v>3</v>
      </c>
      <c r="B72" s="305"/>
      <c r="C72" s="308">
        <f t="shared" ref="C72" si="26">C70+"0:30"</f>
        <v>0.41666666666666663</v>
      </c>
      <c r="D72" s="308">
        <v>0.47916666666666702</v>
      </c>
      <c r="E72" s="308"/>
      <c r="F72" s="309"/>
      <c r="G72" s="309"/>
      <c r="H72" s="309"/>
      <c r="I72" s="310" t="str">
        <f>E83</f>
        <v>サウス宇都宮SC</v>
      </c>
      <c r="J72" s="311"/>
      <c r="K72" s="311"/>
      <c r="L72" s="311"/>
      <c r="M72" s="311"/>
      <c r="N72" s="311"/>
      <c r="O72" s="311"/>
      <c r="P72" s="311"/>
      <c r="Q72" s="302">
        <f t="shared" ref="Q72" si="27">IF(OR(S72="",S73=""),"",S72+S73)</f>
        <v>0</v>
      </c>
      <c r="R72" s="313"/>
      <c r="S72" s="52">
        <v>0</v>
      </c>
      <c r="T72" s="53" t="s">
        <v>167</v>
      </c>
      <c r="U72" s="52">
        <v>0</v>
      </c>
      <c r="V72" s="302">
        <f t="shared" ref="V72" si="28">IF(OR(U72="",U73=""),"",U72+U73)</f>
        <v>0</v>
      </c>
      <c r="W72" s="302"/>
      <c r="X72" s="310" t="str">
        <f>E84</f>
        <v>富士見SSS　U-10</v>
      </c>
      <c r="Y72" s="311"/>
      <c r="Z72" s="311"/>
      <c r="AA72" s="311"/>
      <c r="AB72" s="311"/>
      <c r="AC72" s="311"/>
      <c r="AD72" s="311"/>
      <c r="AE72" s="311"/>
      <c r="AF72" s="309"/>
      <c r="AG72" s="309"/>
      <c r="AH72" s="309"/>
      <c r="AI72" s="302" t="s">
        <v>188</v>
      </c>
      <c r="AJ72" s="302"/>
      <c r="AK72" s="302"/>
      <c r="AL72" s="302"/>
      <c r="AM72" s="303"/>
    </row>
    <row r="73" spans="1:39" ht="18.75" customHeight="1" x14ac:dyDescent="0.4">
      <c r="A73" s="306"/>
      <c r="B73" s="307"/>
      <c r="C73" s="308"/>
      <c r="D73" s="308"/>
      <c r="E73" s="308"/>
      <c r="F73" s="309"/>
      <c r="G73" s="309"/>
      <c r="H73" s="309"/>
      <c r="I73" s="312"/>
      <c r="J73" s="312"/>
      <c r="K73" s="312"/>
      <c r="L73" s="312"/>
      <c r="M73" s="312"/>
      <c r="N73" s="312"/>
      <c r="O73" s="312"/>
      <c r="P73" s="312"/>
      <c r="Q73" s="313"/>
      <c r="R73" s="313"/>
      <c r="S73" s="50">
        <v>0</v>
      </c>
      <c r="T73" s="51" t="s">
        <v>167</v>
      </c>
      <c r="U73" s="50">
        <v>0</v>
      </c>
      <c r="V73" s="302"/>
      <c r="W73" s="302"/>
      <c r="X73" s="312"/>
      <c r="Y73" s="312"/>
      <c r="Z73" s="312"/>
      <c r="AA73" s="312"/>
      <c r="AB73" s="312"/>
      <c r="AC73" s="312"/>
      <c r="AD73" s="312"/>
      <c r="AE73" s="312"/>
      <c r="AF73" s="309"/>
      <c r="AG73" s="309"/>
      <c r="AH73" s="309"/>
      <c r="AI73" s="302"/>
      <c r="AJ73" s="302"/>
      <c r="AK73" s="302"/>
      <c r="AL73" s="302"/>
      <c r="AM73" s="303"/>
    </row>
    <row r="74" spans="1:39" ht="18.75" customHeight="1" x14ac:dyDescent="0.4">
      <c r="A74" s="304">
        <v>4</v>
      </c>
      <c r="B74" s="305"/>
      <c r="C74" s="308">
        <f t="shared" ref="C74" si="29">C72+"0:30"</f>
        <v>0.43749999999999994</v>
      </c>
      <c r="D74" s="308">
        <v>0.52083333333333304</v>
      </c>
      <c r="E74" s="308"/>
      <c r="F74" s="309"/>
      <c r="G74" s="309"/>
      <c r="H74" s="309"/>
      <c r="I74" s="310" t="str">
        <f>E88</f>
        <v>ともぞうSC　U10</v>
      </c>
      <c r="J74" s="311"/>
      <c r="K74" s="311"/>
      <c r="L74" s="311"/>
      <c r="M74" s="311"/>
      <c r="N74" s="311"/>
      <c r="O74" s="311"/>
      <c r="P74" s="311"/>
      <c r="Q74" s="302">
        <f t="shared" ref="Q74" si="30">IF(OR(S74="",S75=""),"",S74+S75)</f>
        <v>0</v>
      </c>
      <c r="R74" s="313"/>
      <c r="S74" s="52">
        <v>0</v>
      </c>
      <c r="T74" s="53" t="s">
        <v>167</v>
      </c>
      <c r="U74" s="52">
        <v>1</v>
      </c>
      <c r="V74" s="302">
        <f t="shared" ref="V74" si="31">IF(OR(U74="",U75=""),"",U74+U75)</f>
        <v>1</v>
      </c>
      <c r="W74" s="302"/>
      <c r="X74" s="310" t="str">
        <f>E89</f>
        <v>unionsc U10</v>
      </c>
      <c r="Y74" s="311"/>
      <c r="Z74" s="311"/>
      <c r="AA74" s="311"/>
      <c r="AB74" s="311"/>
      <c r="AC74" s="311"/>
      <c r="AD74" s="311"/>
      <c r="AE74" s="311"/>
      <c r="AF74" s="309"/>
      <c r="AG74" s="309"/>
      <c r="AH74" s="309"/>
      <c r="AI74" s="302" t="s">
        <v>189</v>
      </c>
      <c r="AJ74" s="302"/>
      <c r="AK74" s="302"/>
      <c r="AL74" s="302"/>
      <c r="AM74" s="303"/>
    </row>
    <row r="75" spans="1:39" ht="18.75" customHeight="1" x14ac:dyDescent="0.4">
      <c r="A75" s="306"/>
      <c r="B75" s="307"/>
      <c r="C75" s="308"/>
      <c r="D75" s="308"/>
      <c r="E75" s="308"/>
      <c r="F75" s="309"/>
      <c r="G75" s="309"/>
      <c r="H75" s="309"/>
      <c r="I75" s="312"/>
      <c r="J75" s="312"/>
      <c r="K75" s="312"/>
      <c r="L75" s="312"/>
      <c r="M75" s="312"/>
      <c r="N75" s="312"/>
      <c r="O75" s="312"/>
      <c r="P75" s="312"/>
      <c r="Q75" s="313"/>
      <c r="R75" s="313"/>
      <c r="S75" s="50">
        <v>0</v>
      </c>
      <c r="T75" s="51" t="s">
        <v>167</v>
      </c>
      <c r="U75" s="50">
        <v>0</v>
      </c>
      <c r="V75" s="302"/>
      <c r="W75" s="302"/>
      <c r="X75" s="312"/>
      <c r="Y75" s="312"/>
      <c r="Z75" s="312"/>
      <c r="AA75" s="312"/>
      <c r="AB75" s="312"/>
      <c r="AC75" s="312"/>
      <c r="AD75" s="312"/>
      <c r="AE75" s="312"/>
      <c r="AF75" s="309"/>
      <c r="AG75" s="309"/>
      <c r="AH75" s="309"/>
      <c r="AI75" s="302"/>
      <c r="AJ75" s="302"/>
      <c r="AK75" s="302"/>
      <c r="AL75" s="302"/>
      <c r="AM75" s="303"/>
    </row>
    <row r="76" spans="1:39" ht="18.75" customHeight="1" x14ac:dyDescent="0.4">
      <c r="A76" s="304">
        <v>5</v>
      </c>
      <c r="B76" s="305"/>
      <c r="C76" s="308">
        <f t="shared" ref="C76" si="32">C74+"0:30"</f>
        <v>0.45833333333333326</v>
      </c>
      <c r="D76" s="308">
        <v>0.5625</v>
      </c>
      <c r="E76" s="308"/>
      <c r="F76" s="309"/>
      <c r="G76" s="309"/>
      <c r="H76" s="309"/>
      <c r="I76" s="310" t="str">
        <f>E82</f>
        <v>スポルト宇都宮　U10</v>
      </c>
      <c r="J76" s="311"/>
      <c r="K76" s="311"/>
      <c r="L76" s="311"/>
      <c r="M76" s="311"/>
      <c r="N76" s="311"/>
      <c r="O76" s="311"/>
      <c r="P76" s="311"/>
      <c r="Q76" s="302">
        <f t="shared" ref="Q76" si="33">IF(OR(S76="",S77=""),"",S76+S77)</f>
        <v>3</v>
      </c>
      <c r="R76" s="313"/>
      <c r="S76" s="52">
        <v>2</v>
      </c>
      <c r="T76" s="53" t="s">
        <v>167</v>
      </c>
      <c r="U76" s="52">
        <v>0</v>
      </c>
      <c r="V76" s="302">
        <f t="shared" ref="V76" si="34">IF(OR(U76="",U77=""),"",U76+U77)</f>
        <v>0</v>
      </c>
      <c r="W76" s="302"/>
      <c r="X76" s="310" t="str">
        <f>E84</f>
        <v>富士見SSS　U-10</v>
      </c>
      <c r="Y76" s="311"/>
      <c r="Z76" s="311"/>
      <c r="AA76" s="311"/>
      <c r="AB76" s="311"/>
      <c r="AC76" s="311"/>
      <c r="AD76" s="311"/>
      <c r="AE76" s="311"/>
      <c r="AF76" s="309"/>
      <c r="AG76" s="309"/>
      <c r="AH76" s="309"/>
      <c r="AI76" s="302" t="s">
        <v>190</v>
      </c>
      <c r="AJ76" s="302"/>
      <c r="AK76" s="302"/>
      <c r="AL76" s="302"/>
      <c r="AM76" s="303"/>
    </row>
    <row r="77" spans="1:39" ht="18.75" customHeight="1" x14ac:dyDescent="0.4">
      <c r="A77" s="306"/>
      <c r="B77" s="307"/>
      <c r="C77" s="308"/>
      <c r="D77" s="308"/>
      <c r="E77" s="308"/>
      <c r="F77" s="309"/>
      <c r="G77" s="309"/>
      <c r="H77" s="309"/>
      <c r="I77" s="312"/>
      <c r="J77" s="312"/>
      <c r="K77" s="312"/>
      <c r="L77" s="312"/>
      <c r="M77" s="312"/>
      <c r="N77" s="312"/>
      <c r="O77" s="312"/>
      <c r="P77" s="312"/>
      <c r="Q77" s="313"/>
      <c r="R77" s="313"/>
      <c r="S77" s="50">
        <v>1</v>
      </c>
      <c r="T77" s="51" t="s">
        <v>167</v>
      </c>
      <c r="U77" s="50">
        <v>0</v>
      </c>
      <c r="V77" s="302"/>
      <c r="W77" s="302"/>
      <c r="X77" s="312"/>
      <c r="Y77" s="312"/>
      <c r="Z77" s="312"/>
      <c r="AA77" s="312"/>
      <c r="AB77" s="312"/>
      <c r="AC77" s="312"/>
      <c r="AD77" s="312"/>
      <c r="AE77" s="312"/>
      <c r="AF77" s="309"/>
      <c r="AG77" s="309"/>
      <c r="AH77" s="309"/>
      <c r="AI77" s="302"/>
      <c r="AJ77" s="302"/>
      <c r="AK77" s="302"/>
      <c r="AL77" s="302"/>
      <c r="AM77" s="303"/>
    </row>
    <row r="78" spans="1:39" ht="18.75" customHeight="1" x14ac:dyDescent="0.4">
      <c r="A78" s="304">
        <v>6</v>
      </c>
      <c r="B78" s="305"/>
      <c r="C78" s="308">
        <f t="shared" ref="C78" si="35">C76+"0:30"</f>
        <v>0.47916666666666657</v>
      </c>
      <c r="D78" s="308">
        <v>0.60416666666666696</v>
      </c>
      <c r="E78" s="308"/>
      <c r="F78" s="309"/>
      <c r="G78" s="309"/>
      <c r="H78" s="309"/>
      <c r="I78" s="310" t="str">
        <f>E87</f>
        <v>FCみらい</v>
      </c>
      <c r="J78" s="311"/>
      <c r="K78" s="311"/>
      <c r="L78" s="311"/>
      <c r="M78" s="311"/>
      <c r="N78" s="311"/>
      <c r="O78" s="311"/>
      <c r="P78" s="311"/>
      <c r="Q78" s="302">
        <f t="shared" ref="Q78" si="36">IF(OR(S78="",S79=""),"",S78+S79)</f>
        <v>1</v>
      </c>
      <c r="R78" s="313"/>
      <c r="S78" s="52">
        <v>1</v>
      </c>
      <c r="T78" s="53" t="s">
        <v>167</v>
      </c>
      <c r="U78" s="52">
        <v>2</v>
      </c>
      <c r="V78" s="302">
        <f t="shared" ref="V78" si="37">IF(OR(U78="",U79=""),"",U78+U79)</f>
        <v>3</v>
      </c>
      <c r="W78" s="302"/>
      <c r="X78" s="310" t="str">
        <f>E89</f>
        <v>unionsc U10</v>
      </c>
      <c r="Y78" s="311"/>
      <c r="Z78" s="311"/>
      <c r="AA78" s="311"/>
      <c r="AB78" s="311"/>
      <c r="AC78" s="311"/>
      <c r="AD78" s="311"/>
      <c r="AE78" s="311"/>
      <c r="AF78" s="309"/>
      <c r="AG78" s="309"/>
      <c r="AH78" s="309"/>
      <c r="AI78" s="302" t="s">
        <v>191</v>
      </c>
      <c r="AJ78" s="302"/>
      <c r="AK78" s="302"/>
      <c r="AL78" s="302"/>
      <c r="AM78" s="303"/>
    </row>
    <row r="79" spans="1:39" ht="18.75" customHeight="1" thickBot="1" x14ac:dyDescent="0.45">
      <c r="A79" s="321"/>
      <c r="B79" s="322"/>
      <c r="C79" s="323"/>
      <c r="D79" s="323"/>
      <c r="E79" s="323"/>
      <c r="F79" s="324"/>
      <c r="G79" s="324"/>
      <c r="H79" s="324"/>
      <c r="I79" s="325"/>
      <c r="J79" s="325"/>
      <c r="K79" s="325"/>
      <c r="L79" s="325"/>
      <c r="M79" s="325"/>
      <c r="N79" s="325"/>
      <c r="O79" s="325"/>
      <c r="P79" s="325"/>
      <c r="Q79" s="326"/>
      <c r="R79" s="326"/>
      <c r="S79" s="54">
        <v>0</v>
      </c>
      <c r="T79" s="55" t="s">
        <v>167</v>
      </c>
      <c r="U79" s="54">
        <v>1</v>
      </c>
      <c r="V79" s="327"/>
      <c r="W79" s="327"/>
      <c r="X79" s="325"/>
      <c r="Y79" s="325"/>
      <c r="Z79" s="325"/>
      <c r="AA79" s="325"/>
      <c r="AB79" s="325"/>
      <c r="AC79" s="325"/>
      <c r="AD79" s="325"/>
      <c r="AE79" s="325"/>
      <c r="AF79" s="324"/>
      <c r="AG79" s="324"/>
      <c r="AH79" s="324"/>
      <c r="AI79" s="327"/>
      <c r="AJ79" s="327"/>
      <c r="AK79" s="327"/>
      <c r="AL79" s="327"/>
      <c r="AM79" s="328"/>
    </row>
    <row r="80" spans="1:39" ht="18.75" customHeight="1" thickBot="1" x14ac:dyDescent="0.45"/>
    <row r="81" spans="1:39" ht="18.75" customHeight="1" thickBot="1" x14ac:dyDescent="0.45">
      <c r="C81" s="358" t="s">
        <v>182</v>
      </c>
      <c r="D81" s="359"/>
      <c r="E81" s="359"/>
      <c r="F81" s="359"/>
      <c r="G81" s="359"/>
      <c r="H81" s="359"/>
      <c r="I81" s="359"/>
      <c r="J81" s="359"/>
      <c r="K81" s="359"/>
      <c r="L81" s="353" t="str">
        <f>E82</f>
        <v>スポルト宇都宮　U10</v>
      </c>
      <c r="M81" s="354"/>
      <c r="N81" s="354"/>
      <c r="O81" s="354"/>
      <c r="P81" s="355"/>
      <c r="Q81" s="356" t="str">
        <f>E83</f>
        <v>サウス宇都宮SC</v>
      </c>
      <c r="R81" s="354"/>
      <c r="S81" s="354"/>
      <c r="T81" s="354"/>
      <c r="U81" s="355"/>
      <c r="V81" s="356" t="str">
        <f>E84</f>
        <v>富士見SSS　U-10</v>
      </c>
      <c r="W81" s="354"/>
      <c r="X81" s="354"/>
      <c r="Y81" s="354"/>
      <c r="Z81" s="357"/>
      <c r="AA81" s="352" t="s">
        <v>169</v>
      </c>
      <c r="AB81" s="350"/>
      <c r="AC81" s="349" t="s">
        <v>170</v>
      </c>
      <c r="AD81" s="350"/>
      <c r="AE81" s="349" t="s">
        <v>171</v>
      </c>
      <c r="AF81" s="385"/>
      <c r="AG81" s="341" t="s">
        <v>172</v>
      </c>
      <c r="AH81" s="342"/>
    </row>
    <row r="82" spans="1:39" ht="22.5" customHeight="1" x14ac:dyDescent="0.4">
      <c r="C82" s="343">
        <v>1</v>
      </c>
      <c r="D82" s="344"/>
      <c r="E82" s="360" t="str">
        <f>'市長杯 U-10クラス_組み合わせ'!F45</f>
        <v>スポルト宇都宮　U10</v>
      </c>
      <c r="F82" s="361"/>
      <c r="G82" s="361"/>
      <c r="H82" s="361"/>
      <c r="I82" s="361"/>
      <c r="J82" s="361"/>
      <c r="K82" s="361"/>
      <c r="L82" s="81"/>
      <c r="M82" s="62"/>
      <c r="N82" s="62"/>
      <c r="O82" s="62"/>
      <c r="P82" s="82"/>
      <c r="Q82" s="281" t="s">
        <v>203</v>
      </c>
      <c r="R82" s="282"/>
      <c r="S82" s="83">
        <f>Q68</f>
        <v>0</v>
      </c>
      <c r="T82" s="64" t="s">
        <v>173</v>
      </c>
      <c r="U82" s="84">
        <f>V68</f>
        <v>0</v>
      </c>
      <c r="V82" s="281" t="s">
        <v>202</v>
      </c>
      <c r="W82" s="282"/>
      <c r="X82" s="83">
        <f>Q76</f>
        <v>3</v>
      </c>
      <c r="Y82" s="64" t="s">
        <v>173</v>
      </c>
      <c r="Z82" s="85">
        <f>V76</f>
        <v>0</v>
      </c>
      <c r="AA82" s="343">
        <v>4</v>
      </c>
      <c r="AB82" s="344"/>
      <c r="AC82" s="345">
        <f>3-0</f>
        <v>3</v>
      </c>
      <c r="AD82" s="344"/>
      <c r="AE82" s="345">
        <v>3</v>
      </c>
      <c r="AF82" s="384"/>
      <c r="AG82" s="347">
        <v>1</v>
      </c>
      <c r="AH82" s="348"/>
    </row>
    <row r="83" spans="1:39" ht="22.5" customHeight="1" x14ac:dyDescent="0.4">
      <c r="C83" s="337">
        <v>2</v>
      </c>
      <c r="D83" s="338"/>
      <c r="E83" s="362" t="str">
        <f>'市長杯 U-10クラス_組み合わせ'!F47</f>
        <v>サウス宇都宮SC</v>
      </c>
      <c r="F83" s="363"/>
      <c r="G83" s="363"/>
      <c r="H83" s="363"/>
      <c r="I83" s="363"/>
      <c r="J83" s="363"/>
      <c r="K83" s="363"/>
      <c r="L83" s="285" t="s">
        <v>203</v>
      </c>
      <c r="M83" s="284"/>
      <c r="N83" s="86">
        <f>U82</f>
        <v>0</v>
      </c>
      <c r="O83" s="68" t="s">
        <v>173</v>
      </c>
      <c r="P83" s="87">
        <f>S82</f>
        <v>0</v>
      </c>
      <c r="Q83" s="88"/>
      <c r="R83" s="89"/>
      <c r="S83" s="89"/>
      <c r="T83" s="89"/>
      <c r="U83" s="90"/>
      <c r="V83" s="283" t="s">
        <v>203</v>
      </c>
      <c r="W83" s="284"/>
      <c r="X83" s="86">
        <f>Q72</f>
        <v>0</v>
      </c>
      <c r="Y83" s="68" t="s">
        <v>173</v>
      </c>
      <c r="Z83" s="91">
        <f>V72</f>
        <v>0</v>
      </c>
      <c r="AA83" s="337">
        <v>2</v>
      </c>
      <c r="AB83" s="338"/>
      <c r="AC83" s="339">
        <v>0</v>
      </c>
      <c r="AD83" s="338"/>
      <c r="AE83" s="339">
        <v>0</v>
      </c>
      <c r="AF83" s="387"/>
      <c r="AG83" s="329">
        <v>2</v>
      </c>
      <c r="AH83" s="330"/>
    </row>
    <row r="84" spans="1:39" ht="22.5" customHeight="1" thickBot="1" x14ac:dyDescent="0.45">
      <c r="C84" s="331">
        <v>3</v>
      </c>
      <c r="D84" s="332"/>
      <c r="E84" s="364" t="str">
        <f>'市長杯 U-10クラス_組み合わせ'!F49</f>
        <v>富士見SSS　U-10</v>
      </c>
      <c r="F84" s="365"/>
      <c r="G84" s="365"/>
      <c r="H84" s="365"/>
      <c r="I84" s="365"/>
      <c r="J84" s="365"/>
      <c r="K84" s="365"/>
      <c r="L84" s="286" t="s">
        <v>201</v>
      </c>
      <c r="M84" s="287"/>
      <c r="N84" s="92">
        <f>Z82</f>
        <v>0</v>
      </c>
      <c r="O84" s="75" t="s">
        <v>173</v>
      </c>
      <c r="P84" s="93">
        <f>X82</f>
        <v>3</v>
      </c>
      <c r="Q84" s="288" t="s">
        <v>203</v>
      </c>
      <c r="R84" s="287"/>
      <c r="S84" s="92">
        <f>Z83</f>
        <v>0</v>
      </c>
      <c r="T84" s="75" t="s">
        <v>173</v>
      </c>
      <c r="U84" s="93">
        <f>X83</f>
        <v>0</v>
      </c>
      <c r="V84" s="94"/>
      <c r="W84" s="95"/>
      <c r="X84" s="95"/>
      <c r="Y84" s="95"/>
      <c r="Z84" s="96"/>
      <c r="AA84" s="331">
        <v>1</v>
      </c>
      <c r="AB84" s="332"/>
      <c r="AC84" s="333">
        <f>0-3</f>
        <v>-3</v>
      </c>
      <c r="AD84" s="332"/>
      <c r="AE84" s="333">
        <v>0</v>
      </c>
      <c r="AF84" s="386"/>
      <c r="AG84" s="335">
        <v>3</v>
      </c>
      <c r="AH84" s="336"/>
    </row>
    <row r="85" spans="1:39" ht="18.75" customHeight="1" thickBot="1" x14ac:dyDescent="0.45"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39" ht="18.75" customHeight="1" thickBot="1" x14ac:dyDescent="0.45">
      <c r="C86" s="358" t="s">
        <v>176</v>
      </c>
      <c r="D86" s="359"/>
      <c r="E86" s="359"/>
      <c r="F86" s="359"/>
      <c r="G86" s="359"/>
      <c r="H86" s="359"/>
      <c r="I86" s="359"/>
      <c r="J86" s="359"/>
      <c r="K86" s="359"/>
      <c r="L86" s="366" t="str">
        <f>E87</f>
        <v>FCみらい</v>
      </c>
      <c r="M86" s="367"/>
      <c r="N86" s="367"/>
      <c r="O86" s="367"/>
      <c r="P86" s="368"/>
      <c r="Q86" s="369" t="str">
        <f>E88</f>
        <v>ともぞうSC　U10</v>
      </c>
      <c r="R86" s="367"/>
      <c r="S86" s="367"/>
      <c r="T86" s="367"/>
      <c r="U86" s="368"/>
      <c r="V86" s="369" t="str">
        <f>E89</f>
        <v>unionsc U10</v>
      </c>
      <c r="W86" s="367"/>
      <c r="X86" s="367"/>
      <c r="Y86" s="367"/>
      <c r="Z86" s="370"/>
      <c r="AA86" s="352" t="s">
        <v>169</v>
      </c>
      <c r="AB86" s="350"/>
      <c r="AC86" s="349" t="s">
        <v>170</v>
      </c>
      <c r="AD86" s="350"/>
      <c r="AE86" s="349" t="s">
        <v>171</v>
      </c>
      <c r="AF86" s="385"/>
      <c r="AG86" s="341" t="s">
        <v>172</v>
      </c>
      <c r="AH86" s="342"/>
    </row>
    <row r="87" spans="1:39" ht="22.5" customHeight="1" x14ac:dyDescent="0.4">
      <c r="C87" s="343">
        <v>4</v>
      </c>
      <c r="D87" s="344"/>
      <c r="E87" s="360" t="str">
        <f>'市長杯 U-10クラス_組み合わせ'!F51</f>
        <v>FCみらい</v>
      </c>
      <c r="F87" s="361"/>
      <c r="G87" s="361"/>
      <c r="H87" s="361"/>
      <c r="I87" s="361"/>
      <c r="J87" s="361"/>
      <c r="K87" s="361"/>
      <c r="L87" s="81"/>
      <c r="M87" s="62"/>
      <c r="N87" s="62"/>
      <c r="O87" s="62"/>
      <c r="P87" s="82"/>
      <c r="Q87" s="281" t="s">
        <v>203</v>
      </c>
      <c r="R87" s="282"/>
      <c r="S87" s="83">
        <f>Q70</f>
        <v>0</v>
      </c>
      <c r="T87" s="64" t="s">
        <v>173</v>
      </c>
      <c r="U87" s="84">
        <f>V70</f>
        <v>0</v>
      </c>
      <c r="V87" s="281" t="s">
        <v>201</v>
      </c>
      <c r="W87" s="282"/>
      <c r="X87" s="83">
        <f>Q78</f>
        <v>1</v>
      </c>
      <c r="Y87" s="64" t="s">
        <v>173</v>
      </c>
      <c r="Z87" s="85">
        <f>V78</f>
        <v>3</v>
      </c>
      <c r="AA87" s="343">
        <v>1</v>
      </c>
      <c r="AB87" s="344"/>
      <c r="AC87" s="345">
        <f>1-3</f>
        <v>-2</v>
      </c>
      <c r="AD87" s="344"/>
      <c r="AE87" s="345">
        <v>1</v>
      </c>
      <c r="AF87" s="384"/>
      <c r="AG87" s="347">
        <v>3</v>
      </c>
      <c r="AH87" s="348"/>
    </row>
    <row r="88" spans="1:39" ht="22.5" customHeight="1" x14ac:dyDescent="0.4">
      <c r="C88" s="337">
        <v>5</v>
      </c>
      <c r="D88" s="338"/>
      <c r="E88" s="362" t="str">
        <f>'市長杯 U-10クラス_組み合わせ'!F53</f>
        <v>ともぞうSC　U10</v>
      </c>
      <c r="F88" s="363"/>
      <c r="G88" s="363"/>
      <c r="H88" s="363"/>
      <c r="I88" s="363"/>
      <c r="J88" s="363"/>
      <c r="K88" s="363"/>
      <c r="L88" s="285" t="s">
        <v>203</v>
      </c>
      <c r="M88" s="284"/>
      <c r="N88" s="86">
        <f>U87</f>
        <v>0</v>
      </c>
      <c r="O88" s="68" t="s">
        <v>173</v>
      </c>
      <c r="P88" s="87">
        <f>S87</f>
        <v>0</v>
      </c>
      <c r="Q88" s="88"/>
      <c r="R88" s="89"/>
      <c r="S88" s="89"/>
      <c r="T88" s="89"/>
      <c r="U88" s="90"/>
      <c r="V88" s="283" t="s">
        <v>201</v>
      </c>
      <c r="W88" s="284"/>
      <c r="X88" s="86">
        <f>Q74</f>
        <v>0</v>
      </c>
      <c r="Y88" s="68" t="s">
        <v>173</v>
      </c>
      <c r="Z88" s="91">
        <f>V74</f>
        <v>1</v>
      </c>
      <c r="AA88" s="337">
        <v>1</v>
      </c>
      <c r="AB88" s="338"/>
      <c r="AC88" s="339">
        <v>-1</v>
      </c>
      <c r="AD88" s="338"/>
      <c r="AE88" s="339">
        <v>0</v>
      </c>
      <c r="AF88" s="387"/>
      <c r="AG88" s="329">
        <v>2</v>
      </c>
      <c r="AH88" s="330"/>
    </row>
    <row r="89" spans="1:39" ht="22.5" customHeight="1" thickBot="1" x14ac:dyDescent="0.45">
      <c r="C89" s="331">
        <v>6</v>
      </c>
      <c r="D89" s="332"/>
      <c r="E89" s="364" t="str">
        <f>'市長杯 U-10クラス_組み合わせ'!F55</f>
        <v>unionsc U10</v>
      </c>
      <c r="F89" s="365"/>
      <c r="G89" s="365"/>
      <c r="H89" s="365"/>
      <c r="I89" s="365"/>
      <c r="J89" s="365"/>
      <c r="K89" s="365"/>
      <c r="L89" s="286" t="s">
        <v>202</v>
      </c>
      <c r="M89" s="287"/>
      <c r="N89" s="92">
        <f>Z87</f>
        <v>3</v>
      </c>
      <c r="O89" s="75" t="s">
        <v>173</v>
      </c>
      <c r="P89" s="93">
        <f>X87</f>
        <v>1</v>
      </c>
      <c r="Q89" s="288" t="s">
        <v>202</v>
      </c>
      <c r="R89" s="287"/>
      <c r="S89" s="92">
        <f>Z88</f>
        <v>1</v>
      </c>
      <c r="T89" s="75" t="s">
        <v>173</v>
      </c>
      <c r="U89" s="93">
        <f>X88</f>
        <v>0</v>
      </c>
      <c r="V89" s="94"/>
      <c r="W89" s="95"/>
      <c r="X89" s="95"/>
      <c r="Y89" s="95"/>
      <c r="Z89" s="96"/>
      <c r="AA89" s="331">
        <v>6</v>
      </c>
      <c r="AB89" s="332"/>
      <c r="AC89" s="333">
        <f>4-1</f>
        <v>3</v>
      </c>
      <c r="AD89" s="332"/>
      <c r="AE89" s="333">
        <v>4</v>
      </c>
      <c r="AF89" s="386"/>
      <c r="AG89" s="335">
        <v>1</v>
      </c>
      <c r="AH89" s="336"/>
    </row>
    <row r="90" spans="1:39" ht="18.75" customHeight="1" x14ac:dyDescent="0.4">
      <c r="C90" s="43"/>
      <c r="D90" s="43"/>
      <c r="E90" s="56"/>
      <c r="F90" s="56"/>
      <c r="G90" s="56"/>
      <c r="H90" s="56"/>
      <c r="I90" s="56"/>
      <c r="J90" s="56"/>
      <c r="K90" s="56"/>
      <c r="L90" s="56"/>
      <c r="M90" s="56"/>
      <c r="N90" s="43"/>
      <c r="O90" s="43"/>
      <c r="P90" s="44"/>
      <c r="Q90" s="43"/>
      <c r="R90" s="44"/>
      <c r="S90" s="43"/>
      <c r="T90" s="43"/>
      <c r="U90" s="44"/>
      <c r="V90" s="43"/>
      <c r="W90" s="44"/>
      <c r="X90" s="45"/>
      <c r="Y90" s="45"/>
      <c r="Z90" s="45"/>
      <c r="AA90" s="45"/>
      <c r="AB90" s="45"/>
      <c r="AC90" s="43"/>
      <c r="AD90" s="43"/>
      <c r="AE90" s="43"/>
      <c r="AF90" s="43"/>
      <c r="AG90" s="43"/>
      <c r="AH90" s="43"/>
      <c r="AI90" s="43"/>
      <c r="AJ90" s="43"/>
    </row>
    <row r="91" spans="1:39" ht="18.75" customHeight="1" x14ac:dyDescent="0.4">
      <c r="A91" s="292" t="s">
        <v>177</v>
      </c>
      <c r="B91" s="292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</row>
    <row r="92" spans="1:39" ht="18.75" customHeight="1" x14ac:dyDescent="0.4">
      <c r="A92" s="292"/>
      <c r="B92" s="292"/>
      <c r="C92" s="292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</row>
    <row r="93" spans="1:39" ht="18.75" customHeight="1" x14ac:dyDescent="0.4">
      <c r="B93" s="279" t="s">
        <v>183</v>
      </c>
      <c r="C93" s="279"/>
      <c r="D93" s="279"/>
      <c r="E93" s="279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</row>
    <row r="94" spans="1:39" ht="18.75" customHeight="1" x14ac:dyDescent="0.4">
      <c r="B94" s="293" t="s">
        <v>159</v>
      </c>
      <c r="C94" s="293"/>
      <c r="D94" s="293"/>
      <c r="E94" s="293"/>
      <c r="F94" s="294" t="str">
        <f>'市長杯 U-10クラス_組み合わせ'!C58</f>
        <v>陽　南　小</v>
      </c>
      <c r="G94" s="294"/>
      <c r="H94" s="294"/>
      <c r="I94" s="294"/>
      <c r="J94" s="294"/>
      <c r="K94" s="294"/>
      <c r="L94" s="294"/>
      <c r="M94" s="294"/>
      <c r="N94" s="293" t="s">
        <v>160</v>
      </c>
      <c r="O94" s="293"/>
      <c r="P94" s="293"/>
      <c r="Q94" s="293"/>
      <c r="R94" s="294" t="str">
        <f>'市長杯 U-10クラス_組み合わせ'!F67</f>
        <v>緑が丘YFC</v>
      </c>
      <c r="S94" s="294"/>
      <c r="T94" s="294"/>
      <c r="U94" s="294"/>
      <c r="V94" s="294"/>
      <c r="W94" s="294"/>
      <c r="X94" s="294"/>
      <c r="Y94" s="294"/>
      <c r="Z94" s="293" t="s">
        <v>161</v>
      </c>
      <c r="AA94" s="293"/>
      <c r="AB94" s="293"/>
      <c r="AC94" s="293"/>
      <c r="AD94" s="295">
        <v>44374</v>
      </c>
      <c r="AE94" s="296"/>
      <c r="AF94" s="296"/>
      <c r="AG94" s="296"/>
      <c r="AH94" s="296"/>
      <c r="AI94" s="296"/>
      <c r="AJ94" s="296"/>
      <c r="AK94" s="297">
        <f>AD94</f>
        <v>44374</v>
      </c>
      <c r="AL94" s="298"/>
    </row>
    <row r="95" spans="1:39" ht="18.75" customHeight="1" x14ac:dyDescent="0.4">
      <c r="T95" s="42"/>
    </row>
    <row r="96" spans="1:39" ht="18.75" customHeight="1" thickBot="1" x14ac:dyDescent="0.45">
      <c r="A96" s="280" t="s">
        <v>214</v>
      </c>
      <c r="B96" s="280"/>
      <c r="C96" s="280"/>
      <c r="D96" s="280"/>
      <c r="E96" s="280"/>
      <c r="F96" s="280"/>
      <c r="G96" s="280"/>
      <c r="H96" s="280"/>
      <c r="I96" s="280"/>
      <c r="J96" s="280"/>
      <c r="K96" s="280"/>
      <c r="L96" s="280"/>
      <c r="M96" s="280"/>
      <c r="N96" s="280"/>
      <c r="O96" s="280"/>
      <c r="P96" s="280"/>
    </row>
    <row r="97" spans="1:39" ht="18.75" customHeight="1" thickBot="1" x14ac:dyDescent="0.45">
      <c r="A97" s="289"/>
      <c r="B97" s="290"/>
      <c r="C97" s="291" t="s">
        <v>162</v>
      </c>
      <c r="D97" s="291"/>
      <c r="E97" s="291"/>
      <c r="F97" s="290" t="s">
        <v>163</v>
      </c>
      <c r="G97" s="290"/>
      <c r="H97" s="290"/>
      <c r="I97" s="291" t="s">
        <v>164</v>
      </c>
      <c r="J97" s="291"/>
      <c r="K97" s="291"/>
      <c r="L97" s="291"/>
      <c r="M97" s="291"/>
      <c r="N97" s="291"/>
      <c r="O97" s="291"/>
      <c r="P97" s="291"/>
      <c r="Q97" s="291" t="s">
        <v>165</v>
      </c>
      <c r="R97" s="291"/>
      <c r="S97" s="291"/>
      <c r="T97" s="291"/>
      <c r="U97" s="291"/>
      <c r="V97" s="291"/>
      <c r="W97" s="291"/>
      <c r="X97" s="291" t="s">
        <v>164</v>
      </c>
      <c r="Y97" s="291"/>
      <c r="Z97" s="291"/>
      <c r="AA97" s="291"/>
      <c r="AB97" s="291"/>
      <c r="AC97" s="291"/>
      <c r="AD97" s="291"/>
      <c r="AE97" s="291"/>
      <c r="AF97" s="290" t="s">
        <v>163</v>
      </c>
      <c r="AG97" s="290"/>
      <c r="AH97" s="290"/>
      <c r="AI97" s="290" t="s">
        <v>166</v>
      </c>
      <c r="AJ97" s="290"/>
      <c r="AK97" s="290"/>
      <c r="AL97" s="290"/>
      <c r="AM97" s="299"/>
    </row>
    <row r="98" spans="1:39" ht="18.75" customHeight="1" x14ac:dyDescent="0.4">
      <c r="A98" s="314">
        <v>1</v>
      </c>
      <c r="B98" s="315"/>
      <c r="C98" s="316">
        <v>0.35416666666666669</v>
      </c>
      <c r="D98" s="316"/>
      <c r="E98" s="316"/>
      <c r="F98" s="317"/>
      <c r="G98" s="317"/>
      <c r="H98" s="317"/>
      <c r="I98" s="318" t="str">
        <f>E118</f>
        <v>宝木キッカーズ</v>
      </c>
      <c r="J98" s="319"/>
      <c r="K98" s="319"/>
      <c r="L98" s="319"/>
      <c r="M98" s="319"/>
      <c r="N98" s="319"/>
      <c r="O98" s="319"/>
      <c r="P98" s="319"/>
      <c r="Q98" s="300">
        <f>IF(OR(S98="",S99=""),"",S98+S99)</f>
        <v>6</v>
      </c>
      <c r="R98" s="320"/>
      <c r="S98" s="48">
        <v>4</v>
      </c>
      <c r="T98" s="49" t="s">
        <v>167</v>
      </c>
      <c r="U98" s="48">
        <v>0</v>
      </c>
      <c r="V98" s="300">
        <f>IF(OR(U98="",U99=""),"",U98+U99)</f>
        <v>0</v>
      </c>
      <c r="W98" s="300"/>
      <c r="X98" s="318" t="str">
        <f>E119</f>
        <v>SUGAO・SC U-10</v>
      </c>
      <c r="Y98" s="319"/>
      <c r="Z98" s="319"/>
      <c r="AA98" s="319"/>
      <c r="AB98" s="319"/>
      <c r="AC98" s="319"/>
      <c r="AD98" s="319"/>
      <c r="AE98" s="319"/>
      <c r="AF98" s="317"/>
      <c r="AG98" s="317"/>
      <c r="AH98" s="317"/>
      <c r="AI98" s="377" t="s">
        <v>192</v>
      </c>
      <c r="AJ98" s="378"/>
      <c r="AK98" s="378"/>
      <c r="AL98" s="378"/>
      <c r="AM98" s="379"/>
    </row>
    <row r="99" spans="1:39" ht="18.75" customHeight="1" x14ac:dyDescent="0.4">
      <c r="A99" s="306"/>
      <c r="B99" s="307"/>
      <c r="C99" s="308"/>
      <c r="D99" s="308"/>
      <c r="E99" s="308"/>
      <c r="F99" s="309"/>
      <c r="G99" s="309"/>
      <c r="H99" s="309"/>
      <c r="I99" s="312"/>
      <c r="J99" s="312"/>
      <c r="K99" s="312"/>
      <c r="L99" s="312"/>
      <c r="M99" s="312"/>
      <c r="N99" s="312"/>
      <c r="O99" s="312"/>
      <c r="P99" s="312"/>
      <c r="Q99" s="313"/>
      <c r="R99" s="313"/>
      <c r="S99" s="50">
        <v>2</v>
      </c>
      <c r="T99" s="51" t="s">
        <v>167</v>
      </c>
      <c r="U99" s="50">
        <v>0</v>
      </c>
      <c r="V99" s="302"/>
      <c r="W99" s="302"/>
      <c r="X99" s="312"/>
      <c r="Y99" s="312"/>
      <c r="Z99" s="312"/>
      <c r="AA99" s="312"/>
      <c r="AB99" s="312"/>
      <c r="AC99" s="312"/>
      <c r="AD99" s="312"/>
      <c r="AE99" s="312"/>
      <c r="AF99" s="309"/>
      <c r="AG99" s="309"/>
      <c r="AH99" s="309"/>
      <c r="AI99" s="374"/>
      <c r="AJ99" s="375"/>
      <c r="AK99" s="375"/>
      <c r="AL99" s="375"/>
      <c r="AM99" s="376"/>
    </row>
    <row r="100" spans="1:39" ht="18.75" customHeight="1" x14ac:dyDescent="0.4">
      <c r="A100" s="304">
        <v>2</v>
      </c>
      <c r="B100" s="305"/>
      <c r="C100" s="308">
        <f>C98+"0:30"</f>
        <v>0.375</v>
      </c>
      <c r="D100" s="308">
        <v>0.4375</v>
      </c>
      <c r="E100" s="308"/>
      <c r="F100" s="309"/>
      <c r="G100" s="309"/>
      <c r="H100" s="309"/>
      <c r="I100" s="310" t="str">
        <f>E123</f>
        <v>緑が丘YFC</v>
      </c>
      <c r="J100" s="311"/>
      <c r="K100" s="311"/>
      <c r="L100" s="311"/>
      <c r="M100" s="311"/>
      <c r="N100" s="311"/>
      <c r="O100" s="311"/>
      <c r="P100" s="311"/>
      <c r="Q100" s="302">
        <f t="shared" ref="Q100" si="38">IF(OR(S100="",S101=""),"",S100+S101)</f>
        <v>0</v>
      </c>
      <c r="R100" s="313"/>
      <c r="S100" s="52">
        <v>0</v>
      </c>
      <c r="T100" s="53" t="s">
        <v>167</v>
      </c>
      <c r="U100" s="52">
        <v>2</v>
      </c>
      <c r="V100" s="302">
        <f t="shared" ref="V100" si="39">IF(OR(U100="",U101=""),"",U100+U101)</f>
        <v>3</v>
      </c>
      <c r="W100" s="302"/>
      <c r="X100" s="310" t="str">
        <f>E124</f>
        <v>ISOSC</v>
      </c>
      <c r="Y100" s="311"/>
      <c r="Z100" s="311"/>
      <c r="AA100" s="311"/>
      <c r="AB100" s="311"/>
      <c r="AC100" s="311"/>
      <c r="AD100" s="311"/>
      <c r="AE100" s="311"/>
      <c r="AF100" s="309"/>
      <c r="AG100" s="309"/>
      <c r="AH100" s="309"/>
      <c r="AI100" s="371" t="s">
        <v>193</v>
      </c>
      <c r="AJ100" s="372"/>
      <c r="AK100" s="372"/>
      <c r="AL100" s="372"/>
      <c r="AM100" s="373"/>
    </row>
    <row r="101" spans="1:39" ht="18.75" customHeight="1" x14ac:dyDescent="0.4">
      <c r="A101" s="306"/>
      <c r="B101" s="307"/>
      <c r="C101" s="308"/>
      <c r="D101" s="308"/>
      <c r="E101" s="308"/>
      <c r="F101" s="309"/>
      <c r="G101" s="309"/>
      <c r="H101" s="309"/>
      <c r="I101" s="312"/>
      <c r="J101" s="312"/>
      <c r="K101" s="312"/>
      <c r="L101" s="312"/>
      <c r="M101" s="312"/>
      <c r="N101" s="312"/>
      <c r="O101" s="312"/>
      <c r="P101" s="312"/>
      <c r="Q101" s="313"/>
      <c r="R101" s="313"/>
      <c r="S101" s="50">
        <v>0</v>
      </c>
      <c r="T101" s="51" t="s">
        <v>167</v>
      </c>
      <c r="U101" s="50">
        <v>1</v>
      </c>
      <c r="V101" s="302"/>
      <c r="W101" s="302"/>
      <c r="X101" s="312"/>
      <c r="Y101" s="312"/>
      <c r="Z101" s="312"/>
      <c r="AA101" s="312"/>
      <c r="AB101" s="312"/>
      <c r="AC101" s="312"/>
      <c r="AD101" s="312"/>
      <c r="AE101" s="312"/>
      <c r="AF101" s="309"/>
      <c r="AG101" s="309"/>
      <c r="AH101" s="309"/>
      <c r="AI101" s="374"/>
      <c r="AJ101" s="375"/>
      <c r="AK101" s="375"/>
      <c r="AL101" s="375"/>
      <c r="AM101" s="376"/>
    </row>
    <row r="102" spans="1:39" ht="18.75" customHeight="1" x14ac:dyDescent="0.4">
      <c r="A102" s="304">
        <v>3</v>
      </c>
      <c r="B102" s="305"/>
      <c r="C102" s="308">
        <f t="shared" ref="C102" si="40">C100+"0:30"</f>
        <v>0.39583333333333331</v>
      </c>
      <c r="D102" s="308">
        <v>0.47916666666666702</v>
      </c>
      <c r="E102" s="308"/>
      <c r="F102" s="309"/>
      <c r="G102" s="309"/>
      <c r="H102" s="309"/>
      <c r="I102" s="310" t="str">
        <f>E125</f>
        <v>FC Riso A</v>
      </c>
      <c r="J102" s="311"/>
      <c r="K102" s="311"/>
      <c r="L102" s="311"/>
      <c r="M102" s="311"/>
      <c r="N102" s="311"/>
      <c r="O102" s="311"/>
      <c r="P102" s="311"/>
      <c r="Q102" s="302">
        <f t="shared" ref="Q102" si="41">IF(OR(S102="",S103=""),"",S102+S103)</f>
        <v>2</v>
      </c>
      <c r="R102" s="313"/>
      <c r="S102" s="52">
        <v>1</v>
      </c>
      <c r="T102" s="53" t="s">
        <v>167</v>
      </c>
      <c r="U102" s="52">
        <v>0</v>
      </c>
      <c r="V102" s="302">
        <f t="shared" ref="V102" si="42">IF(OR(U102="",U103=""),"",U102+U103)</f>
        <v>0</v>
      </c>
      <c r="W102" s="302"/>
      <c r="X102" s="310" t="str">
        <f>E126</f>
        <v>カテット白沢SS</v>
      </c>
      <c r="Y102" s="311"/>
      <c r="Z102" s="311"/>
      <c r="AA102" s="311"/>
      <c r="AB102" s="311"/>
      <c r="AC102" s="311"/>
      <c r="AD102" s="311"/>
      <c r="AE102" s="311"/>
      <c r="AF102" s="309"/>
      <c r="AG102" s="309"/>
      <c r="AH102" s="309"/>
      <c r="AI102" s="371" t="s">
        <v>194</v>
      </c>
      <c r="AJ102" s="372"/>
      <c r="AK102" s="372"/>
      <c r="AL102" s="372"/>
      <c r="AM102" s="373"/>
    </row>
    <row r="103" spans="1:39" ht="18.75" customHeight="1" x14ac:dyDescent="0.4">
      <c r="A103" s="306"/>
      <c r="B103" s="307"/>
      <c r="C103" s="308"/>
      <c r="D103" s="308"/>
      <c r="E103" s="308"/>
      <c r="F103" s="309"/>
      <c r="G103" s="309"/>
      <c r="H103" s="309"/>
      <c r="I103" s="312"/>
      <c r="J103" s="312"/>
      <c r="K103" s="312"/>
      <c r="L103" s="312"/>
      <c r="M103" s="312"/>
      <c r="N103" s="312"/>
      <c r="O103" s="312"/>
      <c r="P103" s="312"/>
      <c r="Q103" s="313"/>
      <c r="R103" s="313"/>
      <c r="S103" s="50">
        <v>1</v>
      </c>
      <c r="T103" s="51" t="s">
        <v>167</v>
      </c>
      <c r="U103" s="50">
        <v>0</v>
      </c>
      <c r="V103" s="302"/>
      <c r="W103" s="302"/>
      <c r="X103" s="312"/>
      <c r="Y103" s="312"/>
      <c r="Z103" s="312"/>
      <c r="AA103" s="312"/>
      <c r="AB103" s="312"/>
      <c r="AC103" s="312"/>
      <c r="AD103" s="312"/>
      <c r="AE103" s="312"/>
      <c r="AF103" s="309"/>
      <c r="AG103" s="309"/>
      <c r="AH103" s="309"/>
      <c r="AI103" s="374"/>
      <c r="AJ103" s="375"/>
      <c r="AK103" s="375"/>
      <c r="AL103" s="375"/>
      <c r="AM103" s="376"/>
    </row>
    <row r="104" spans="1:39" ht="18.75" customHeight="1" x14ac:dyDescent="0.4">
      <c r="A104" s="304">
        <v>4</v>
      </c>
      <c r="B104" s="305"/>
      <c r="C104" s="308">
        <f t="shared" ref="C104" si="43">C102+"0:30"</f>
        <v>0.41666666666666663</v>
      </c>
      <c r="D104" s="308">
        <v>0.52083333333333304</v>
      </c>
      <c r="E104" s="308"/>
      <c r="F104" s="309"/>
      <c r="G104" s="309"/>
      <c r="H104" s="309"/>
      <c r="I104" s="310" t="str">
        <f>E119</f>
        <v>SUGAO・SC U-10</v>
      </c>
      <c r="J104" s="311"/>
      <c r="K104" s="311"/>
      <c r="L104" s="311"/>
      <c r="M104" s="311"/>
      <c r="N104" s="311"/>
      <c r="O104" s="311"/>
      <c r="P104" s="311"/>
      <c r="Q104" s="302">
        <f t="shared" ref="Q104" si="44">IF(OR(S104="",S105=""),"",S104+S105)</f>
        <v>0</v>
      </c>
      <c r="R104" s="313"/>
      <c r="S104" s="52">
        <v>0</v>
      </c>
      <c r="T104" s="53" t="s">
        <v>167</v>
      </c>
      <c r="U104" s="52">
        <v>0</v>
      </c>
      <c r="V104" s="302">
        <f t="shared" ref="V104" si="45">IF(OR(U104="",U105=""),"",U104+U105)</f>
        <v>0</v>
      </c>
      <c r="W104" s="302"/>
      <c r="X104" s="310" t="str">
        <f>E120</f>
        <v>ウエストフットコム　U10</v>
      </c>
      <c r="Y104" s="311"/>
      <c r="Z104" s="311"/>
      <c r="AA104" s="311"/>
      <c r="AB104" s="311"/>
      <c r="AC104" s="311"/>
      <c r="AD104" s="311"/>
      <c r="AE104" s="311"/>
      <c r="AF104" s="309"/>
      <c r="AG104" s="309"/>
      <c r="AH104" s="309"/>
      <c r="AI104" s="371" t="s">
        <v>195</v>
      </c>
      <c r="AJ104" s="372"/>
      <c r="AK104" s="372"/>
      <c r="AL104" s="372"/>
      <c r="AM104" s="373"/>
    </row>
    <row r="105" spans="1:39" ht="18.75" customHeight="1" x14ac:dyDescent="0.4">
      <c r="A105" s="306"/>
      <c r="B105" s="307"/>
      <c r="C105" s="308"/>
      <c r="D105" s="308"/>
      <c r="E105" s="308"/>
      <c r="F105" s="309"/>
      <c r="G105" s="309"/>
      <c r="H105" s="309"/>
      <c r="I105" s="312"/>
      <c r="J105" s="312"/>
      <c r="K105" s="312"/>
      <c r="L105" s="312"/>
      <c r="M105" s="312"/>
      <c r="N105" s="312"/>
      <c r="O105" s="312"/>
      <c r="P105" s="312"/>
      <c r="Q105" s="313"/>
      <c r="R105" s="313"/>
      <c r="S105" s="50">
        <v>0</v>
      </c>
      <c r="T105" s="51" t="s">
        <v>167</v>
      </c>
      <c r="U105" s="50">
        <v>0</v>
      </c>
      <c r="V105" s="302"/>
      <c r="W105" s="302"/>
      <c r="X105" s="312"/>
      <c r="Y105" s="312"/>
      <c r="Z105" s="312"/>
      <c r="AA105" s="312"/>
      <c r="AB105" s="312"/>
      <c r="AC105" s="312"/>
      <c r="AD105" s="312"/>
      <c r="AE105" s="312"/>
      <c r="AF105" s="309"/>
      <c r="AG105" s="309"/>
      <c r="AH105" s="309"/>
      <c r="AI105" s="374"/>
      <c r="AJ105" s="375"/>
      <c r="AK105" s="375"/>
      <c r="AL105" s="375"/>
      <c r="AM105" s="376"/>
    </row>
    <row r="106" spans="1:39" ht="18.75" customHeight="1" x14ac:dyDescent="0.4">
      <c r="A106" s="304">
        <v>5</v>
      </c>
      <c r="B106" s="305"/>
      <c r="C106" s="308">
        <f t="shared" ref="C106" si="46">C104+"0:30"</f>
        <v>0.43749999999999994</v>
      </c>
      <c r="D106" s="308">
        <v>0.5625</v>
      </c>
      <c r="E106" s="308"/>
      <c r="F106" s="309"/>
      <c r="G106" s="309"/>
      <c r="H106" s="309"/>
      <c r="I106" s="310" t="str">
        <f>E123</f>
        <v>緑が丘YFC</v>
      </c>
      <c r="J106" s="311"/>
      <c r="K106" s="311"/>
      <c r="L106" s="311"/>
      <c r="M106" s="311"/>
      <c r="N106" s="311"/>
      <c r="O106" s="311"/>
      <c r="P106" s="311"/>
      <c r="Q106" s="302">
        <f t="shared" ref="Q106" si="47">IF(OR(S106="",S107=""),"",S106+S107)</f>
        <v>0</v>
      </c>
      <c r="R106" s="313"/>
      <c r="S106" s="52">
        <v>0</v>
      </c>
      <c r="T106" s="53" t="s">
        <v>167</v>
      </c>
      <c r="U106" s="52">
        <v>1</v>
      </c>
      <c r="V106" s="302">
        <f t="shared" ref="V106" si="48">IF(OR(U106="",U107=""),"",U106+U107)</f>
        <v>3</v>
      </c>
      <c r="W106" s="302"/>
      <c r="X106" s="310" t="str">
        <f>E125</f>
        <v>FC Riso A</v>
      </c>
      <c r="Y106" s="311"/>
      <c r="Z106" s="311"/>
      <c r="AA106" s="311"/>
      <c r="AB106" s="311"/>
      <c r="AC106" s="311"/>
      <c r="AD106" s="311"/>
      <c r="AE106" s="311"/>
      <c r="AF106" s="309"/>
      <c r="AG106" s="309"/>
      <c r="AH106" s="309"/>
      <c r="AI106" s="371" t="s">
        <v>196</v>
      </c>
      <c r="AJ106" s="372"/>
      <c r="AK106" s="372"/>
      <c r="AL106" s="372"/>
      <c r="AM106" s="373"/>
    </row>
    <row r="107" spans="1:39" ht="18.75" customHeight="1" x14ac:dyDescent="0.4">
      <c r="A107" s="306"/>
      <c r="B107" s="307"/>
      <c r="C107" s="308"/>
      <c r="D107" s="308"/>
      <c r="E107" s="308"/>
      <c r="F107" s="309"/>
      <c r="G107" s="309"/>
      <c r="H107" s="309"/>
      <c r="I107" s="312"/>
      <c r="J107" s="312"/>
      <c r="K107" s="312"/>
      <c r="L107" s="312"/>
      <c r="M107" s="312"/>
      <c r="N107" s="312"/>
      <c r="O107" s="312"/>
      <c r="P107" s="312"/>
      <c r="Q107" s="313"/>
      <c r="R107" s="313"/>
      <c r="S107" s="50">
        <v>0</v>
      </c>
      <c r="T107" s="51" t="s">
        <v>167</v>
      </c>
      <c r="U107" s="50">
        <v>2</v>
      </c>
      <c r="V107" s="302"/>
      <c r="W107" s="302"/>
      <c r="X107" s="312"/>
      <c r="Y107" s="312"/>
      <c r="Z107" s="312"/>
      <c r="AA107" s="312"/>
      <c r="AB107" s="312"/>
      <c r="AC107" s="312"/>
      <c r="AD107" s="312"/>
      <c r="AE107" s="312"/>
      <c r="AF107" s="309"/>
      <c r="AG107" s="309"/>
      <c r="AH107" s="309"/>
      <c r="AI107" s="374"/>
      <c r="AJ107" s="375"/>
      <c r="AK107" s="375"/>
      <c r="AL107" s="375"/>
      <c r="AM107" s="376"/>
    </row>
    <row r="108" spans="1:39" ht="18.75" customHeight="1" x14ac:dyDescent="0.4">
      <c r="A108" s="304">
        <v>6</v>
      </c>
      <c r="B108" s="305"/>
      <c r="C108" s="308">
        <f>C106+"0:30"</f>
        <v>0.45833333333333326</v>
      </c>
      <c r="D108" s="308">
        <v>0.60416666666666696</v>
      </c>
      <c r="E108" s="308"/>
      <c r="F108" s="309"/>
      <c r="G108" s="309"/>
      <c r="H108" s="309"/>
      <c r="I108" s="310" t="str">
        <f>E124</f>
        <v>ISOSC</v>
      </c>
      <c r="J108" s="311"/>
      <c r="K108" s="311"/>
      <c r="L108" s="311"/>
      <c r="M108" s="311"/>
      <c r="N108" s="311"/>
      <c r="O108" s="311"/>
      <c r="P108" s="311"/>
      <c r="Q108" s="302">
        <f t="shared" ref="Q108" si="49">IF(OR(S108="",S109=""),"",S108+S109)</f>
        <v>3</v>
      </c>
      <c r="R108" s="313"/>
      <c r="S108" s="52">
        <v>2</v>
      </c>
      <c r="T108" s="53" t="s">
        <v>167</v>
      </c>
      <c r="U108" s="52">
        <v>1</v>
      </c>
      <c r="V108" s="302">
        <f t="shared" ref="V108" si="50">IF(OR(U108="",U109=""),"",U108+U109)</f>
        <v>1</v>
      </c>
      <c r="W108" s="302"/>
      <c r="X108" s="310" t="str">
        <f>E126</f>
        <v>カテット白沢SS</v>
      </c>
      <c r="Y108" s="311"/>
      <c r="Z108" s="311"/>
      <c r="AA108" s="311"/>
      <c r="AB108" s="311"/>
      <c r="AC108" s="311"/>
      <c r="AD108" s="311"/>
      <c r="AE108" s="311"/>
      <c r="AF108" s="309"/>
      <c r="AG108" s="309"/>
      <c r="AH108" s="309"/>
      <c r="AI108" s="371" t="s">
        <v>197</v>
      </c>
      <c r="AJ108" s="372"/>
      <c r="AK108" s="372"/>
      <c r="AL108" s="372"/>
      <c r="AM108" s="373"/>
    </row>
    <row r="109" spans="1:39" ht="18.75" customHeight="1" x14ac:dyDescent="0.4">
      <c r="A109" s="306"/>
      <c r="B109" s="307"/>
      <c r="C109" s="308"/>
      <c r="D109" s="308"/>
      <c r="E109" s="308"/>
      <c r="F109" s="309"/>
      <c r="G109" s="309"/>
      <c r="H109" s="309"/>
      <c r="I109" s="312"/>
      <c r="J109" s="312"/>
      <c r="K109" s="312"/>
      <c r="L109" s="312"/>
      <c r="M109" s="312"/>
      <c r="N109" s="312"/>
      <c r="O109" s="312"/>
      <c r="P109" s="312"/>
      <c r="Q109" s="313"/>
      <c r="R109" s="313"/>
      <c r="S109" s="50">
        <v>1</v>
      </c>
      <c r="T109" s="51" t="s">
        <v>167</v>
      </c>
      <c r="U109" s="50">
        <v>0</v>
      </c>
      <c r="V109" s="302"/>
      <c r="W109" s="302"/>
      <c r="X109" s="312"/>
      <c r="Y109" s="312"/>
      <c r="Z109" s="312"/>
      <c r="AA109" s="312"/>
      <c r="AB109" s="312"/>
      <c r="AC109" s="312"/>
      <c r="AD109" s="312"/>
      <c r="AE109" s="312"/>
      <c r="AF109" s="309"/>
      <c r="AG109" s="309"/>
      <c r="AH109" s="309"/>
      <c r="AI109" s="374"/>
      <c r="AJ109" s="375"/>
      <c r="AK109" s="375"/>
      <c r="AL109" s="375"/>
      <c r="AM109" s="376"/>
    </row>
    <row r="110" spans="1:39" ht="18.75" customHeight="1" x14ac:dyDescent="0.4">
      <c r="A110" s="304">
        <v>7</v>
      </c>
      <c r="B110" s="305"/>
      <c r="C110" s="308">
        <f t="shared" ref="C110" si="51">C108+"0:30"</f>
        <v>0.47916666666666657</v>
      </c>
      <c r="D110" s="308">
        <v>0.64583333333333404</v>
      </c>
      <c r="E110" s="308"/>
      <c r="F110" s="309"/>
      <c r="G110" s="309"/>
      <c r="H110" s="309"/>
      <c r="I110" s="310" t="str">
        <f>E118</f>
        <v>宝木キッカーズ</v>
      </c>
      <c r="J110" s="311"/>
      <c r="K110" s="311"/>
      <c r="L110" s="311"/>
      <c r="M110" s="311"/>
      <c r="N110" s="311"/>
      <c r="O110" s="311"/>
      <c r="P110" s="311"/>
      <c r="Q110" s="302">
        <f t="shared" ref="Q110" si="52">IF(OR(S110="",S111=""),"",S110+S111)</f>
        <v>4</v>
      </c>
      <c r="R110" s="313"/>
      <c r="S110" s="52">
        <v>1</v>
      </c>
      <c r="T110" s="53" t="s">
        <v>167</v>
      </c>
      <c r="U110" s="52">
        <v>0</v>
      </c>
      <c r="V110" s="302">
        <f t="shared" ref="V110" si="53">IF(OR(U110="",U111=""),"",U110+U111)</f>
        <v>0</v>
      </c>
      <c r="W110" s="302"/>
      <c r="X110" s="310" t="str">
        <f>E120</f>
        <v>ウエストフットコム　U10</v>
      </c>
      <c r="Y110" s="311"/>
      <c r="Z110" s="311"/>
      <c r="AA110" s="311"/>
      <c r="AB110" s="311"/>
      <c r="AC110" s="311"/>
      <c r="AD110" s="311"/>
      <c r="AE110" s="311"/>
      <c r="AF110" s="309"/>
      <c r="AG110" s="309"/>
      <c r="AH110" s="309"/>
      <c r="AI110" s="302" t="s">
        <v>198</v>
      </c>
      <c r="AJ110" s="302"/>
      <c r="AK110" s="302"/>
      <c r="AL110" s="302"/>
      <c r="AM110" s="303"/>
    </row>
    <row r="111" spans="1:39" ht="18.75" customHeight="1" x14ac:dyDescent="0.4">
      <c r="A111" s="306"/>
      <c r="B111" s="307"/>
      <c r="C111" s="308"/>
      <c r="D111" s="308"/>
      <c r="E111" s="308"/>
      <c r="F111" s="309"/>
      <c r="G111" s="309"/>
      <c r="H111" s="309"/>
      <c r="I111" s="312"/>
      <c r="J111" s="312"/>
      <c r="K111" s="312"/>
      <c r="L111" s="312"/>
      <c r="M111" s="312"/>
      <c r="N111" s="312"/>
      <c r="O111" s="312"/>
      <c r="P111" s="312"/>
      <c r="Q111" s="313"/>
      <c r="R111" s="313"/>
      <c r="S111" s="50">
        <v>3</v>
      </c>
      <c r="T111" s="51" t="s">
        <v>167</v>
      </c>
      <c r="U111" s="50">
        <v>0</v>
      </c>
      <c r="V111" s="302"/>
      <c r="W111" s="302"/>
      <c r="X111" s="312"/>
      <c r="Y111" s="312"/>
      <c r="Z111" s="312"/>
      <c r="AA111" s="312"/>
      <c r="AB111" s="312"/>
      <c r="AC111" s="312"/>
      <c r="AD111" s="312"/>
      <c r="AE111" s="312"/>
      <c r="AF111" s="309"/>
      <c r="AG111" s="309"/>
      <c r="AH111" s="309"/>
      <c r="AI111" s="302"/>
      <c r="AJ111" s="302"/>
      <c r="AK111" s="302"/>
      <c r="AL111" s="302"/>
      <c r="AM111" s="303"/>
    </row>
    <row r="112" spans="1:39" ht="18.75" customHeight="1" x14ac:dyDescent="0.4">
      <c r="A112" s="304">
        <v>8</v>
      </c>
      <c r="B112" s="305"/>
      <c r="C112" s="308">
        <f t="shared" ref="C112" si="54">C110+"0:30"</f>
        <v>0.49999999999999989</v>
      </c>
      <c r="D112" s="308">
        <v>0.6875</v>
      </c>
      <c r="E112" s="308"/>
      <c r="F112" s="309"/>
      <c r="G112" s="309"/>
      <c r="H112" s="309"/>
      <c r="I112" s="310" t="str">
        <f>E123</f>
        <v>緑が丘YFC</v>
      </c>
      <c r="J112" s="311"/>
      <c r="K112" s="311"/>
      <c r="L112" s="311"/>
      <c r="M112" s="311"/>
      <c r="N112" s="311"/>
      <c r="O112" s="311"/>
      <c r="P112" s="311"/>
      <c r="Q112" s="302">
        <f t="shared" ref="Q112" si="55">IF(OR(S112="",S113=""),"",S112+S113)</f>
        <v>2</v>
      </c>
      <c r="R112" s="313"/>
      <c r="S112" s="52">
        <v>2</v>
      </c>
      <c r="T112" s="53" t="s">
        <v>167</v>
      </c>
      <c r="U112" s="52">
        <v>1</v>
      </c>
      <c r="V112" s="302">
        <f t="shared" ref="V112" si="56">IF(OR(U112="",U113=""),"",U112+U113)</f>
        <v>2</v>
      </c>
      <c r="W112" s="302"/>
      <c r="X112" s="310" t="str">
        <f>E126</f>
        <v>カテット白沢SS</v>
      </c>
      <c r="Y112" s="311"/>
      <c r="Z112" s="311"/>
      <c r="AA112" s="311"/>
      <c r="AB112" s="311"/>
      <c r="AC112" s="311"/>
      <c r="AD112" s="311"/>
      <c r="AE112" s="311"/>
      <c r="AF112" s="309"/>
      <c r="AG112" s="309"/>
      <c r="AH112" s="309"/>
      <c r="AI112" s="302" t="s">
        <v>199</v>
      </c>
      <c r="AJ112" s="302"/>
      <c r="AK112" s="302"/>
      <c r="AL112" s="302"/>
      <c r="AM112" s="303"/>
    </row>
    <row r="113" spans="1:39" ht="18.75" customHeight="1" x14ac:dyDescent="0.4">
      <c r="A113" s="306"/>
      <c r="B113" s="307"/>
      <c r="C113" s="308"/>
      <c r="D113" s="308"/>
      <c r="E113" s="308"/>
      <c r="F113" s="309"/>
      <c r="G113" s="309"/>
      <c r="H113" s="309"/>
      <c r="I113" s="312"/>
      <c r="J113" s="312"/>
      <c r="K113" s="312"/>
      <c r="L113" s="312"/>
      <c r="M113" s="312"/>
      <c r="N113" s="312"/>
      <c r="O113" s="312"/>
      <c r="P113" s="312"/>
      <c r="Q113" s="313"/>
      <c r="R113" s="313"/>
      <c r="S113" s="50">
        <v>0</v>
      </c>
      <c r="T113" s="51" t="s">
        <v>167</v>
      </c>
      <c r="U113" s="50">
        <v>1</v>
      </c>
      <c r="V113" s="302"/>
      <c r="W113" s="302"/>
      <c r="X113" s="312"/>
      <c r="Y113" s="312"/>
      <c r="Z113" s="312"/>
      <c r="AA113" s="312"/>
      <c r="AB113" s="312"/>
      <c r="AC113" s="312"/>
      <c r="AD113" s="312"/>
      <c r="AE113" s="312"/>
      <c r="AF113" s="309"/>
      <c r="AG113" s="309"/>
      <c r="AH113" s="309"/>
      <c r="AI113" s="302"/>
      <c r="AJ113" s="302"/>
      <c r="AK113" s="302"/>
      <c r="AL113" s="302"/>
      <c r="AM113" s="303"/>
    </row>
    <row r="114" spans="1:39" ht="18.75" customHeight="1" x14ac:dyDescent="0.4">
      <c r="A114" s="395">
        <v>9</v>
      </c>
      <c r="B114" s="396"/>
      <c r="C114" s="397">
        <f t="shared" ref="C114" si="57">C112+"0:30"</f>
        <v>0.52083333333333326</v>
      </c>
      <c r="D114" s="397">
        <v>0.72916666666666696</v>
      </c>
      <c r="E114" s="397"/>
      <c r="F114" s="389"/>
      <c r="G114" s="389"/>
      <c r="H114" s="389"/>
      <c r="I114" s="391" t="str">
        <f>E124</f>
        <v>ISOSC</v>
      </c>
      <c r="J114" s="392"/>
      <c r="K114" s="392"/>
      <c r="L114" s="392"/>
      <c r="M114" s="392"/>
      <c r="N114" s="392"/>
      <c r="O114" s="392"/>
      <c r="P114" s="392"/>
      <c r="Q114" s="390">
        <f t="shared" ref="Q114" si="58">IF(OR(S114="",S115=""),"",S114+S115)</f>
        <v>0</v>
      </c>
      <c r="R114" s="398"/>
      <c r="S114" s="57">
        <v>0</v>
      </c>
      <c r="T114" s="58" t="s">
        <v>167</v>
      </c>
      <c r="U114" s="57">
        <v>0</v>
      </c>
      <c r="V114" s="390">
        <f t="shared" ref="V114" si="59">IF(OR(U114="",U115=""),"",U114+U115)</f>
        <v>0</v>
      </c>
      <c r="W114" s="390"/>
      <c r="X114" s="391" t="str">
        <f>E125</f>
        <v>FC Riso A</v>
      </c>
      <c r="Y114" s="392"/>
      <c r="Z114" s="392"/>
      <c r="AA114" s="392"/>
      <c r="AB114" s="392"/>
      <c r="AC114" s="392"/>
      <c r="AD114" s="392"/>
      <c r="AE114" s="392"/>
      <c r="AF114" s="389"/>
      <c r="AG114" s="389"/>
      <c r="AH114" s="389"/>
      <c r="AI114" s="390" t="s">
        <v>200</v>
      </c>
      <c r="AJ114" s="390"/>
      <c r="AK114" s="390"/>
      <c r="AL114" s="390"/>
      <c r="AM114" s="393"/>
    </row>
    <row r="115" spans="1:39" ht="18.75" customHeight="1" thickBot="1" x14ac:dyDescent="0.45">
      <c r="A115" s="321"/>
      <c r="B115" s="322"/>
      <c r="C115" s="323"/>
      <c r="D115" s="323"/>
      <c r="E115" s="323"/>
      <c r="F115" s="324"/>
      <c r="G115" s="324"/>
      <c r="H115" s="324"/>
      <c r="I115" s="325"/>
      <c r="J115" s="325"/>
      <c r="K115" s="325"/>
      <c r="L115" s="325"/>
      <c r="M115" s="325"/>
      <c r="N115" s="325"/>
      <c r="O115" s="325"/>
      <c r="P115" s="325"/>
      <c r="Q115" s="326"/>
      <c r="R115" s="326"/>
      <c r="S115" s="54">
        <v>0</v>
      </c>
      <c r="T115" s="55" t="s">
        <v>167</v>
      </c>
      <c r="U115" s="54">
        <v>0</v>
      </c>
      <c r="V115" s="327"/>
      <c r="W115" s="327"/>
      <c r="X115" s="325"/>
      <c r="Y115" s="325"/>
      <c r="Z115" s="325"/>
      <c r="AA115" s="325"/>
      <c r="AB115" s="325"/>
      <c r="AC115" s="325"/>
      <c r="AD115" s="325"/>
      <c r="AE115" s="325"/>
      <c r="AF115" s="324"/>
      <c r="AG115" s="324"/>
      <c r="AH115" s="324"/>
      <c r="AI115" s="327"/>
      <c r="AJ115" s="327"/>
      <c r="AK115" s="327"/>
      <c r="AL115" s="327"/>
      <c r="AM115" s="328"/>
    </row>
    <row r="116" spans="1:39" ht="18.75" customHeight="1" thickBot="1" x14ac:dyDescent="0.45"/>
    <row r="117" spans="1:39" ht="18.75" customHeight="1" thickBot="1" x14ac:dyDescent="0.45">
      <c r="C117" s="358" t="s">
        <v>184</v>
      </c>
      <c r="D117" s="359"/>
      <c r="E117" s="359"/>
      <c r="F117" s="359"/>
      <c r="G117" s="359"/>
      <c r="H117" s="359"/>
      <c r="I117" s="359"/>
      <c r="J117" s="359"/>
      <c r="K117" s="359"/>
      <c r="L117" s="366" t="str">
        <f>E118</f>
        <v>宝木キッカーズ</v>
      </c>
      <c r="M117" s="367"/>
      <c r="N117" s="367"/>
      <c r="O117" s="367"/>
      <c r="P117" s="368"/>
      <c r="Q117" s="369" t="str">
        <f>E119</f>
        <v>SUGAO・SC U-10</v>
      </c>
      <c r="R117" s="367"/>
      <c r="S117" s="367"/>
      <c r="T117" s="367"/>
      <c r="U117" s="368"/>
      <c r="V117" s="369" t="str">
        <f>E120</f>
        <v>ウエストフットコム　U10</v>
      </c>
      <c r="W117" s="367"/>
      <c r="X117" s="367"/>
      <c r="Y117" s="367"/>
      <c r="Z117" s="370"/>
      <c r="AA117" s="352" t="s">
        <v>169</v>
      </c>
      <c r="AB117" s="350"/>
      <c r="AC117" s="349" t="s">
        <v>170</v>
      </c>
      <c r="AD117" s="350"/>
      <c r="AE117" s="349" t="s">
        <v>171</v>
      </c>
      <c r="AF117" s="351"/>
      <c r="AG117" s="350" t="s">
        <v>172</v>
      </c>
      <c r="AH117" s="342"/>
      <c r="AI117" s="43"/>
      <c r="AJ117" s="43"/>
      <c r="AK117" s="43"/>
      <c r="AL117" s="43"/>
      <c r="AM117" s="43"/>
    </row>
    <row r="118" spans="1:39" ht="22.5" customHeight="1" x14ac:dyDescent="0.4">
      <c r="C118" s="343">
        <v>1</v>
      </c>
      <c r="D118" s="344"/>
      <c r="E118" s="360" t="str">
        <f>'市長杯 U-10クラス_組み合わせ'!F61</f>
        <v>宝木キッカーズ</v>
      </c>
      <c r="F118" s="361"/>
      <c r="G118" s="361"/>
      <c r="H118" s="361"/>
      <c r="I118" s="361"/>
      <c r="J118" s="361"/>
      <c r="K118" s="361"/>
      <c r="L118" s="81"/>
      <c r="M118" s="62"/>
      <c r="N118" s="62"/>
      <c r="O118" s="62"/>
      <c r="P118" s="82"/>
      <c r="Q118" s="281" t="s">
        <v>202</v>
      </c>
      <c r="R118" s="282"/>
      <c r="S118" s="83">
        <f>Q98</f>
        <v>6</v>
      </c>
      <c r="T118" s="64" t="s">
        <v>173</v>
      </c>
      <c r="U118" s="84">
        <f>V98</f>
        <v>0</v>
      </c>
      <c r="V118" s="281" t="s">
        <v>202</v>
      </c>
      <c r="W118" s="282"/>
      <c r="X118" s="83">
        <f>Q110</f>
        <v>4</v>
      </c>
      <c r="Y118" s="64" t="s">
        <v>173</v>
      </c>
      <c r="Z118" s="85">
        <f>V110</f>
        <v>0</v>
      </c>
      <c r="AA118" s="343">
        <v>6</v>
      </c>
      <c r="AB118" s="344"/>
      <c r="AC118" s="345">
        <f>10-0-0</f>
        <v>10</v>
      </c>
      <c r="AD118" s="344"/>
      <c r="AE118" s="345">
        <f>6+4</f>
        <v>10</v>
      </c>
      <c r="AF118" s="346"/>
      <c r="AG118" s="388">
        <v>1</v>
      </c>
      <c r="AH118" s="348"/>
      <c r="AI118" s="43"/>
      <c r="AJ118" s="43"/>
      <c r="AK118" s="43"/>
      <c r="AL118" s="43"/>
      <c r="AM118" s="43"/>
    </row>
    <row r="119" spans="1:39" ht="22.5" customHeight="1" x14ac:dyDescent="0.4">
      <c r="C119" s="337">
        <v>2</v>
      </c>
      <c r="D119" s="338"/>
      <c r="E119" s="362" t="str">
        <f>'市長杯 U-10クラス_組み合わせ'!F63</f>
        <v>SUGAO・SC U-10</v>
      </c>
      <c r="F119" s="363"/>
      <c r="G119" s="363"/>
      <c r="H119" s="363"/>
      <c r="I119" s="363"/>
      <c r="J119" s="363"/>
      <c r="K119" s="363"/>
      <c r="L119" s="285" t="s">
        <v>201</v>
      </c>
      <c r="M119" s="284"/>
      <c r="N119" s="86">
        <f>U118</f>
        <v>0</v>
      </c>
      <c r="O119" s="68" t="s">
        <v>173</v>
      </c>
      <c r="P119" s="87">
        <f>S118</f>
        <v>6</v>
      </c>
      <c r="Q119" s="88"/>
      <c r="R119" s="89"/>
      <c r="S119" s="89"/>
      <c r="T119" s="89"/>
      <c r="U119" s="90"/>
      <c r="V119" s="283" t="s">
        <v>203</v>
      </c>
      <c r="W119" s="284"/>
      <c r="X119" s="86">
        <f>Q104</f>
        <v>0</v>
      </c>
      <c r="Y119" s="68" t="s">
        <v>173</v>
      </c>
      <c r="Z119" s="91">
        <f>V104</f>
        <v>0</v>
      </c>
      <c r="AA119" s="337">
        <v>1</v>
      </c>
      <c r="AB119" s="338"/>
      <c r="AC119" s="339">
        <f>0-6</f>
        <v>-6</v>
      </c>
      <c r="AD119" s="338"/>
      <c r="AE119" s="339">
        <f>0+0</f>
        <v>0</v>
      </c>
      <c r="AF119" s="340"/>
      <c r="AG119" s="338">
        <v>3</v>
      </c>
      <c r="AH119" s="330"/>
      <c r="AI119" s="43"/>
      <c r="AJ119" s="43"/>
      <c r="AK119" s="43"/>
      <c r="AL119" s="43"/>
      <c r="AM119" s="43"/>
    </row>
    <row r="120" spans="1:39" ht="22.5" customHeight="1" thickBot="1" x14ac:dyDescent="0.45">
      <c r="C120" s="331">
        <v>3</v>
      </c>
      <c r="D120" s="332"/>
      <c r="E120" s="364" t="str">
        <f>'市長杯 U-10クラス_組み合わせ'!F65</f>
        <v>ウエストフットコム　U10</v>
      </c>
      <c r="F120" s="365"/>
      <c r="G120" s="365"/>
      <c r="H120" s="365"/>
      <c r="I120" s="365"/>
      <c r="J120" s="365"/>
      <c r="K120" s="365"/>
      <c r="L120" s="286" t="s">
        <v>201</v>
      </c>
      <c r="M120" s="287"/>
      <c r="N120" s="92">
        <f>Z118</f>
        <v>0</v>
      </c>
      <c r="O120" s="75" t="s">
        <v>173</v>
      </c>
      <c r="P120" s="93">
        <f>X118</f>
        <v>4</v>
      </c>
      <c r="Q120" s="288" t="s">
        <v>203</v>
      </c>
      <c r="R120" s="287"/>
      <c r="S120" s="92">
        <f>Z119</f>
        <v>0</v>
      </c>
      <c r="T120" s="75" t="s">
        <v>173</v>
      </c>
      <c r="U120" s="93">
        <f>X119</f>
        <v>0</v>
      </c>
      <c r="V120" s="94"/>
      <c r="W120" s="95"/>
      <c r="X120" s="95"/>
      <c r="Y120" s="95"/>
      <c r="Z120" s="96"/>
      <c r="AA120" s="331">
        <v>1</v>
      </c>
      <c r="AB120" s="332"/>
      <c r="AC120" s="333">
        <f>0-4</f>
        <v>-4</v>
      </c>
      <c r="AD120" s="332"/>
      <c r="AE120" s="333">
        <f>0+0</f>
        <v>0</v>
      </c>
      <c r="AF120" s="334"/>
      <c r="AG120" s="332">
        <v>2</v>
      </c>
      <c r="AH120" s="336"/>
      <c r="AI120" s="43"/>
      <c r="AJ120" s="43"/>
      <c r="AK120" s="43"/>
      <c r="AL120" s="43"/>
      <c r="AM120" s="43"/>
    </row>
    <row r="121" spans="1:39" ht="18.75" customHeight="1" thickBot="1" x14ac:dyDescent="0.45"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1:39" ht="18.75" customHeight="1" thickBot="1" x14ac:dyDescent="0.45">
      <c r="C122" s="358" t="s">
        <v>185</v>
      </c>
      <c r="D122" s="359"/>
      <c r="E122" s="359"/>
      <c r="F122" s="359"/>
      <c r="G122" s="359"/>
      <c r="H122" s="359"/>
      <c r="I122" s="359"/>
      <c r="J122" s="359"/>
      <c r="K122" s="359"/>
      <c r="L122" s="366" t="str">
        <f>E123</f>
        <v>緑が丘YFC</v>
      </c>
      <c r="M122" s="367"/>
      <c r="N122" s="367"/>
      <c r="O122" s="367"/>
      <c r="P122" s="368"/>
      <c r="Q122" s="369" t="str">
        <f>E124</f>
        <v>ISOSC</v>
      </c>
      <c r="R122" s="367"/>
      <c r="S122" s="367"/>
      <c r="T122" s="367"/>
      <c r="U122" s="368"/>
      <c r="V122" s="369" t="str">
        <f>E125</f>
        <v>FC Riso A</v>
      </c>
      <c r="W122" s="367"/>
      <c r="X122" s="367"/>
      <c r="Y122" s="367"/>
      <c r="Z122" s="368"/>
      <c r="AA122" s="369" t="str">
        <f>E126</f>
        <v>カテット白沢SS</v>
      </c>
      <c r="AB122" s="367"/>
      <c r="AC122" s="367"/>
      <c r="AD122" s="367"/>
      <c r="AE122" s="370"/>
      <c r="AF122" s="352" t="s">
        <v>169</v>
      </c>
      <c r="AG122" s="350"/>
      <c r="AH122" s="349" t="s">
        <v>170</v>
      </c>
      <c r="AI122" s="350"/>
      <c r="AJ122" s="349" t="s">
        <v>171</v>
      </c>
      <c r="AK122" s="351"/>
      <c r="AL122" s="352" t="s">
        <v>172</v>
      </c>
      <c r="AM122" s="351"/>
    </row>
    <row r="123" spans="1:39" ht="22.5" customHeight="1" x14ac:dyDescent="0.4">
      <c r="C123" s="394">
        <v>4</v>
      </c>
      <c r="D123" s="317"/>
      <c r="E123" s="382" t="str">
        <f>'市長杯 U-10クラス_組み合わせ'!F67</f>
        <v>緑が丘YFC</v>
      </c>
      <c r="F123" s="382"/>
      <c r="G123" s="382"/>
      <c r="H123" s="382"/>
      <c r="I123" s="382"/>
      <c r="J123" s="382"/>
      <c r="K123" s="360"/>
      <c r="L123" s="81"/>
      <c r="M123" s="62"/>
      <c r="N123" s="62"/>
      <c r="O123" s="62"/>
      <c r="P123" s="82"/>
      <c r="Q123" s="281" t="s">
        <v>201</v>
      </c>
      <c r="R123" s="282"/>
      <c r="S123" s="83">
        <f>Q100</f>
        <v>0</v>
      </c>
      <c r="T123" s="64" t="s">
        <v>173</v>
      </c>
      <c r="U123" s="84">
        <f>V100</f>
        <v>3</v>
      </c>
      <c r="V123" s="281" t="s">
        <v>201</v>
      </c>
      <c r="W123" s="282"/>
      <c r="X123" s="83">
        <f>Q106</f>
        <v>0</v>
      </c>
      <c r="Y123" s="64" t="s">
        <v>173</v>
      </c>
      <c r="Z123" s="84">
        <f>V106</f>
        <v>3</v>
      </c>
      <c r="AA123" s="281" t="s">
        <v>203</v>
      </c>
      <c r="AB123" s="282"/>
      <c r="AC123" s="83">
        <f>Q112</f>
        <v>2</v>
      </c>
      <c r="AD123" s="64" t="s">
        <v>173</v>
      </c>
      <c r="AE123" s="85">
        <f>V112</f>
        <v>2</v>
      </c>
      <c r="AF123" s="343">
        <v>1</v>
      </c>
      <c r="AG123" s="344"/>
      <c r="AH123" s="345">
        <f>2-3-3-2</f>
        <v>-6</v>
      </c>
      <c r="AI123" s="344"/>
      <c r="AJ123" s="345">
        <f>0+0+2</f>
        <v>2</v>
      </c>
      <c r="AK123" s="346"/>
      <c r="AL123" s="343">
        <v>4</v>
      </c>
      <c r="AM123" s="346"/>
    </row>
    <row r="124" spans="1:39" ht="22.5" customHeight="1" x14ac:dyDescent="0.4">
      <c r="C124" s="329">
        <v>5</v>
      </c>
      <c r="D124" s="309"/>
      <c r="E124" s="383" t="str">
        <f>'市長杯 U-10クラス_組み合わせ'!F69</f>
        <v>ISOSC</v>
      </c>
      <c r="F124" s="383"/>
      <c r="G124" s="383"/>
      <c r="H124" s="383"/>
      <c r="I124" s="383"/>
      <c r="J124" s="383"/>
      <c r="K124" s="362"/>
      <c r="L124" s="285" t="s">
        <v>202</v>
      </c>
      <c r="M124" s="284"/>
      <c r="N124" s="86">
        <f>U123</f>
        <v>3</v>
      </c>
      <c r="O124" s="68" t="s">
        <v>173</v>
      </c>
      <c r="P124" s="87">
        <f>S123</f>
        <v>0</v>
      </c>
      <c r="Q124" s="88"/>
      <c r="R124" s="89"/>
      <c r="S124" s="89"/>
      <c r="T124" s="89"/>
      <c r="U124" s="90"/>
      <c r="V124" s="283" t="s">
        <v>203</v>
      </c>
      <c r="W124" s="284"/>
      <c r="X124" s="86">
        <f>Q114</f>
        <v>0</v>
      </c>
      <c r="Y124" s="68" t="s">
        <v>173</v>
      </c>
      <c r="Z124" s="87">
        <f>V114</f>
        <v>0</v>
      </c>
      <c r="AA124" s="283" t="s">
        <v>202</v>
      </c>
      <c r="AB124" s="284"/>
      <c r="AC124" s="86">
        <f>Q108</f>
        <v>3</v>
      </c>
      <c r="AD124" s="68" t="s">
        <v>173</v>
      </c>
      <c r="AE124" s="91">
        <f>V108</f>
        <v>1</v>
      </c>
      <c r="AF124" s="337">
        <v>7</v>
      </c>
      <c r="AG124" s="338"/>
      <c r="AH124" s="339">
        <f>6-0-0-1</f>
        <v>5</v>
      </c>
      <c r="AI124" s="338"/>
      <c r="AJ124" s="339">
        <f>3+0+3</f>
        <v>6</v>
      </c>
      <c r="AK124" s="340"/>
      <c r="AL124" s="337">
        <v>1</v>
      </c>
      <c r="AM124" s="340"/>
    </row>
    <row r="125" spans="1:39" ht="22.5" customHeight="1" x14ac:dyDescent="0.4">
      <c r="C125" s="329">
        <v>6</v>
      </c>
      <c r="D125" s="309"/>
      <c r="E125" s="383" t="str">
        <f>'市長杯 U-10クラス_組み合わせ'!F71</f>
        <v>FC Riso A</v>
      </c>
      <c r="F125" s="383"/>
      <c r="G125" s="383"/>
      <c r="H125" s="383"/>
      <c r="I125" s="383"/>
      <c r="J125" s="383"/>
      <c r="K125" s="362"/>
      <c r="L125" s="285" t="s">
        <v>202</v>
      </c>
      <c r="M125" s="381"/>
      <c r="N125" s="86">
        <f>Z123</f>
        <v>3</v>
      </c>
      <c r="O125" s="68" t="s">
        <v>173</v>
      </c>
      <c r="P125" s="87">
        <f>X123</f>
        <v>0</v>
      </c>
      <c r="Q125" s="381" t="s">
        <v>203</v>
      </c>
      <c r="R125" s="381"/>
      <c r="S125" s="86">
        <f>Z124</f>
        <v>0</v>
      </c>
      <c r="T125" s="68" t="s">
        <v>173</v>
      </c>
      <c r="U125" s="87">
        <f>X124</f>
        <v>0</v>
      </c>
      <c r="V125" s="98"/>
      <c r="W125" s="99"/>
      <c r="X125" s="99"/>
      <c r="Y125" s="99"/>
      <c r="Z125" s="100"/>
      <c r="AA125" s="283" t="s">
        <v>202</v>
      </c>
      <c r="AB125" s="381"/>
      <c r="AC125" s="86">
        <f>Q102</f>
        <v>2</v>
      </c>
      <c r="AD125" s="68" t="s">
        <v>173</v>
      </c>
      <c r="AE125" s="91">
        <f>V102</f>
        <v>0</v>
      </c>
      <c r="AF125" s="337">
        <v>7</v>
      </c>
      <c r="AG125" s="338"/>
      <c r="AH125" s="339">
        <f>5-0-0-0</f>
        <v>5</v>
      </c>
      <c r="AI125" s="338"/>
      <c r="AJ125" s="339">
        <f>3+0+2</f>
        <v>5</v>
      </c>
      <c r="AK125" s="340"/>
      <c r="AL125" s="337">
        <v>2</v>
      </c>
      <c r="AM125" s="340"/>
    </row>
    <row r="126" spans="1:39" ht="22.5" customHeight="1" thickBot="1" x14ac:dyDescent="0.45">
      <c r="C126" s="335">
        <v>7</v>
      </c>
      <c r="D126" s="324"/>
      <c r="E126" s="380" t="str">
        <f>'市長杯 U-10クラス_組み合わせ'!F73</f>
        <v>カテット白沢SS</v>
      </c>
      <c r="F126" s="380"/>
      <c r="G126" s="380"/>
      <c r="H126" s="380"/>
      <c r="I126" s="380"/>
      <c r="J126" s="380"/>
      <c r="K126" s="364"/>
      <c r="L126" s="286" t="s">
        <v>203</v>
      </c>
      <c r="M126" s="287"/>
      <c r="N126" s="92">
        <f>AE123</f>
        <v>2</v>
      </c>
      <c r="O126" s="75" t="s">
        <v>173</v>
      </c>
      <c r="P126" s="93">
        <f>AC123</f>
        <v>2</v>
      </c>
      <c r="Q126" s="288" t="s">
        <v>201</v>
      </c>
      <c r="R126" s="287"/>
      <c r="S126" s="92">
        <f>AE124</f>
        <v>1</v>
      </c>
      <c r="T126" s="75" t="s">
        <v>173</v>
      </c>
      <c r="U126" s="93">
        <f>AC124</f>
        <v>3</v>
      </c>
      <c r="V126" s="288" t="s">
        <v>201</v>
      </c>
      <c r="W126" s="287"/>
      <c r="X126" s="92">
        <f>AE125</f>
        <v>0</v>
      </c>
      <c r="Y126" s="75" t="s">
        <v>173</v>
      </c>
      <c r="Z126" s="93">
        <f>AC125</f>
        <v>2</v>
      </c>
      <c r="AA126" s="94"/>
      <c r="AB126" s="95"/>
      <c r="AC126" s="95"/>
      <c r="AD126" s="95"/>
      <c r="AE126" s="96"/>
      <c r="AF126" s="331">
        <v>1</v>
      </c>
      <c r="AG126" s="332"/>
      <c r="AH126" s="333">
        <f>3-2-3-2</f>
        <v>-4</v>
      </c>
      <c r="AI126" s="332"/>
      <c r="AJ126" s="333">
        <f>2+1+0</f>
        <v>3</v>
      </c>
      <c r="AK126" s="334"/>
      <c r="AL126" s="331">
        <v>3</v>
      </c>
      <c r="AM126" s="334"/>
    </row>
    <row r="127" spans="1:39" ht="18.75" customHeight="1" x14ac:dyDescent="0.4">
      <c r="C127" s="43"/>
      <c r="D127" s="43"/>
      <c r="E127" s="56"/>
      <c r="F127" s="56"/>
      <c r="G127" s="56"/>
      <c r="H127" s="56"/>
      <c r="I127" s="56"/>
      <c r="J127" s="56"/>
      <c r="K127" s="56"/>
      <c r="L127" s="56"/>
      <c r="M127" s="56"/>
      <c r="N127" s="43"/>
      <c r="O127" s="43"/>
      <c r="P127" s="44"/>
      <c r="Q127" s="43"/>
      <c r="R127" s="44"/>
      <c r="S127" s="43"/>
      <c r="T127" s="43"/>
      <c r="U127" s="44"/>
      <c r="V127" s="43"/>
      <c r="W127" s="44"/>
      <c r="X127" s="45"/>
      <c r="Y127" s="45"/>
      <c r="Z127" s="45"/>
      <c r="AA127" s="45"/>
      <c r="AB127" s="45"/>
      <c r="AC127" s="43"/>
      <c r="AD127" s="43"/>
      <c r="AE127" s="43"/>
      <c r="AF127" s="43"/>
      <c r="AG127" s="43"/>
      <c r="AH127" s="43"/>
      <c r="AI127" s="43"/>
      <c r="AJ127" s="43"/>
    </row>
    <row r="128" spans="1:39" ht="18.75" customHeight="1" x14ac:dyDescent="0.4">
      <c r="C128" s="43"/>
      <c r="D128" s="43"/>
      <c r="E128" s="56"/>
      <c r="F128" s="56"/>
      <c r="G128" s="56"/>
      <c r="H128" s="56"/>
      <c r="I128" s="56"/>
      <c r="J128" s="56"/>
      <c r="K128" s="56"/>
      <c r="L128" s="56"/>
      <c r="M128" s="56"/>
      <c r="N128" s="43"/>
      <c r="O128" s="43"/>
      <c r="P128" s="44"/>
      <c r="Q128" s="43"/>
      <c r="R128" s="44"/>
      <c r="S128" s="43"/>
      <c r="T128" s="43"/>
      <c r="U128" s="44"/>
      <c r="V128" s="43"/>
      <c r="W128" s="44"/>
      <c r="X128" s="45"/>
      <c r="Y128" s="45"/>
      <c r="Z128" s="45"/>
      <c r="AA128" s="45"/>
      <c r="AB128" s="45"/>
      <c r="AC128" s="43"/>
      <c r="AD128" s="43"/>
      <c r="AE128" s="43"/>
      <c r="AF128" s="43"/>
      <c r="AG128" s="43"/>
      <c r="AH128" s="43"/>
      <c r="AI128" s="43"/>
      <c r="AJ128" s="43"/>
    </row>
  </sheetData>
  <mergeCells count="584">
    <mergeCell ref="A110:B111"/>
    <mergeCell ref="C110:E111"/>
    <mergeCell ref="F110:H111"/>
    <mergeCell ref="I110:P111"/>
    <mergeCell ref="AA123:AB123"/>
    <mergeCell ref="AA118:AB118"/>
    <mergeCell ref="AA119:AB119"/>
    <mergeCell ref="A114:B115"/>
    <mergeCell ref="C114:E115"/>
    <mergeCell ref="F114:H115"/>
    <mergeCell ref="I114:P115"/>
    <mergeCell ref="Q114:R115"/>
    <mergeCell ref="Q123:R123"/>
    <mergeCell ref="X112:AE113"/>
    <mergeCell ref="L124:M124"/>
    <mergeCell ref="AE117:AF117"/>
    <mergeCell ref="Q117:U117"/>
    <mergeCell ref="V117:Z117"/>
    <mergeCell ref="AA117:AB117"/>
    <mergeCell ref="C123:D123"/>
    <mergeCell ref="C119:D119"/>
    <mergeCell ref="C118:D118"/>
    <mergeCell ref="AL126:AM126"/>
    <mergeCell ref="AJ123:AK123"/>
    <mergeCell ref="AJ124:AK124"/>
    <mergeCell ref="AJ125:AK125"/>
    <mergeCell ref="AJ126:AK126"/>
    <mergeCell ref="V122:Z122"/>
    <mergeCell ref="AA122:AE122"/>
    <mergeCell ref="AF122:AG122"/>
    <mergeCell ref="AH122:AI122"/>
    <mergeCell ref="AJ122:AK122"/>
    <mergeCell ref="AL122:AM122"/>
    <mergeCell ref="AH125:AI125"/>
    <mergeCell ref="AH124:AI124"/>
    <mergeCell ref="AH123:AI123"/>
    <mergeCell ref="AF123:AG123"/>
    <mergeCell ref="AF124:AG124"/>
    <mergeCell ref="AF125:AG125"/>
    <mergeCell ref="AL123:AM123"/>
    <mergeCell ref="AL124:AM124"/>
    <mergeCell ref="AL125:AM125"/>
    <mergeCell ref="AH126:AI126"/>
    <mergeCell ref="AF126:AG126"/>
    <mergeCell ref="V126:W126"/>
    <mergeCell ref="AA124:AB124"/>
    <mergeCell ref="AI114:AM115"/>
    <mergeCell ref="AF112:AH113"/>
    <mergeCell ref="E118:K118"/>
    <mergeCell ref="E119:K119"/>
    <mergeCell ref="E120:K120"/>
    <mergeCell ref="L117:P117"/>
    <mergeCell ref="L119:M119"/>
    <mergeCell ref="L120:M120"/>
    <mergeCell ref="AI112:AM113"/>
    <mergeCell ref="AG117:AH117"/>
    <mergeCell ref="AC118:AD118"/>
    <mergeCell ref="AE118:AF118"/>
    <mergeCell ref="AG118:AH118"/>
    <mergeCell ref="AC117:AD117"/>
    <mergeCell ref="C117:K117"/>
    <mergeCell ref="AF114:AH115"/>
    <mergeCell ref="V114:W115"/>
    <mergeCell ref="X114:AE115"/>
    <mergeCell ref="AA120:AB120"/>
    <mergeCell ref="V118:W118"/>
    <mergeCell ref="V119:W119"/>
    <mergeCell ref="Q118:R118"/>
    <mergeCell ref="Q120:R120"/>
    <mergeCell ref="A91:AM92"/>
    <mergeCell ref="V110:W111"/>
    <mergeCell ref="X110:AE111"/>
    <mergeCell ref="AF110:AH111"/>
    <mergeCell ref="AI110:AM111"/>
    <mergeCell ref="A112:B113"/>
    <mergeCell ref="C112:E113"/>
    <mergeCell ref="F112:H113"/>
    <mergeCell ref="I112:P113"/>
    <mergeCell ref="Q112:R113"/>
    <mergeCell ref="V112:W113"/>
    <mergeCell ref="A108:B109"/>
    <mergeCell ref="C108:E109"/>
    <mergeCell ref="F108:H109"/>
    <mergeCell ref="I108:P109"/>
    <mergeCell ref="Q108:R109"/>
    <mergeCell ref="V108:W109"/>
    <mergeCell ref="X108:AE109"/>
    <mergeCell ref="A106:B107"/>
    <mergeCell ref="Q110:R111"/>
    <mergeCell ref="A104:B105"/>
    <mergeCell ref="A102:B103"/>
    <mergeCell ref="V102:W103"/>
    <mergeCell ref="X102:AE103"/>
    <mergeCell ref="AI76:AM77"/>
    <mergeCell ref="X68:AE69"/>
    <mergeCell ref="AA84:AB84"/>
    <mergeCell ref="AA87:AB87"/>
    <mergeCell ref="AA88:AB88"/>
    <mergeCell ref="AA89:AB89"/>
    <mergeCell ref="V86:Z86"/>
    <mergeCell ref="AA86:AB86"/>
    <mergeCell ref="V87:W87"/>
    <mergeCell ref="V88:W88"/>
    <mergeCell ref="AG89:AH89"/>
    <mergeCell ref="AC87:AD87"/>
    <mergeCell ref="AE87:AF87"/>
    <mergeCell ref="AG87:AH87"/>
    <mergeCell ref="AG84:AH84"/>
    <mergeCell ref="AC86:AD86"/>
    <mergeCell ref="AE86:AF86"/>
    <mergeCell ref="AG86:AH86"/>
    <mergeCell ref="AC83:AD83"/>
    <mergeCell ref="AE83:AF83"/>
    <mergeCell ref="AG83:AH83"/>
    <mergeCell ref="AG81:AH81"/>
    <mergeCell ref="AF68:AH69"/>
    <mergeCell ref="AI68:AM69"/>
    <mergeCell ref="AI37:AM37"/>
    <mergeCell ref="AI38:AM39"/>
    <mergeCell ref="C106:E107"/>
    <mergeCell ref="F106:H107"/>
    <mergeCell ref="I106:P107"/>
    <mergeCell ref="Q106:R107"/>
    <mergeCell ref="V106:W107"/>
    <mergeCell ref="X98:AE99"/>
    <mergeCell ref="E57:K57"/>
    <mergeCell ref="E58:K58"/>
    <mergeCell ref="AA57:AB57"/>
    <mergeCell ref="AA58:AB58"/>
    <mergeCell ref="AA59:AB59"/>
    <mergeCell ref="Q57:R57"/>
    <mergeCell ref="Q59:R59"/>
    <mergeCell ref="L58:M58"/>
    <mergeCell ref="L59:M59"/>
    <mergeCell ref="V58:W58"/>
    <mergeCell ref="V57:W57"/>
    <mergeCell ref="AD94:AJ94"/>
    <mergeCell ref="AF78:AH79"/>
    <mergeCell ref="AI78:AM79"/>
    <mergeCell ref="X76:AE77"/>
    <mergeCell ref="AF76:AH77"/>
    <mergeCell ref="X48:AE49"/>
    <mergeCell ref="AC51:AD51"/>
    <mergeCell ref="AE51:AF51"/>
    <mergeCell ref="X42:AE43"/>
    <mergeCell ref="AF42:AH43"/>
    <mergeCell ref="AF37:AH37"/>
    <mergeCell ref="A31:AM32"/>
    <mergeCell ref="B34:E34"/>
    <mergeCell ref="F34:M34"/>
    <mergeCell ref="N34:Q34"/>
    <mergeCell ref="R34:Y34"/>
    <mergeCell ref="Z34:AC34"/>
    <mergeCell ref="AD34:AJ34"/>
    <mergeCell ref="AK34:AL34"/>
    <mergeCell ref="L51:P51"/>
    <mergeCell ref="Q51:U51"/>
    <mergeCell ref="V51:Z51"/>
    <mergeCell ref="AA51:AB51"/>
    <mergeCell ref="AG51:AH51"/>
    <mergeCell ref="AI46:AM47"/>
    <mergeCell ref="V48:W49"/>
    <mergeCell ref="AF44:AH45"/>
    <mergeCell ref="AI44:AM45"/>
    <mergeCell ref="AI48:AM49"/>
    <mergeCell ref="AA23:AB23"/>
    <mergeCell ref="AA24:AB24"/>
    <mergeCell ref="L26:P26"/>
    <mergeCell ref="Q26:U26"/>
    <mergeCell ref="V26:Z26"/>
    <mergeCell ref="AA26:AB26"/>
    <mergeCell ref="AA27:AB27"/>
    <mergeCell ref="AA28:AB28"/>
    <mergeCell ref="AA29:AB29"/>
    <mergeCell ref="C88:D88"/>
    <mergeCell ref="AC88:AD88"/>
    <mergeCell ref="AE88:AF88"/>
    <mergeCell ref="C87:D87"/>
    <mergeCell ref="Q87:R87"/>
    <mergeCell ref="Q89:R89"/>
    <mergeCell ref="E87:K87"/>
    <mergeCell ref="E88:K88"/>
    <mergeCell ref="AG88:AH88"/>
    <mergeCell ref="C89:D89"/>
    <mergeCell ref="AC89:AD89"/>
    <mergeCell ref="AE89:AF89"/>
    <mergeCell ref="E89:K89"/>
    <mergeCell ref="L88:M88"/>
    <mergeCell ref="L89:M89"/>
    <mergeCell ref="C84:D84"/>
    <mergeCell ref="AC84:AD84"/>
    <mergeCell ref="AE84:AF84"/>
    <mergeCell ref="C83:D83"/>
    <mergeCell ref="L83:M83"/>
    <mergeCell ref="L84:M84"/>
    <mergeCell ref="Q84:R84"/>
    <mergeCell ref="Q86:U86"/>
    <mergeCell ref="E83:K83"/>
    <mergeCell ref="E84:K84"/>
    <mergeCell ref="V83:W83"/>
    <mergeCell ref="AA83:AB83"/>
    <mergeCell ref="L86:P86"/>
    <mergeCell ref="C86:K86"/>
    <mergeCell ref="AG58:AH58"/>
    <mergeCell ref="C82:D82"/>
    <mergeCell ref="AC82:AD82"/>
    <mergeCell ref="AE82:AF82"/>
    <mergeCell ref="AG82:AH82"/>
    <mergeCell ref="AC81:AD81"/>
    <mergeCell ref="AE81:AF81"/>
    <mergeCell ref="C81:K81"/>
    <mergeCell ref="L81:P81"/>
    <mergeCell ref="Q81:U81"/>
    <mergeCell ref="V81:Z81"/>
    <mergeCell ref="Q82:R82"/>
    <mergeCell ref="AA81:AB81"/>
    <mergeCell ref="E82:K82"/>
    <mergeCell ref="V82:W82"/>
    <mergeCell ref="AA82:AB82"/>
    <mergeCell ref="AF70:AH71"/>
    <mergeCell ref="AF108:AH109"/>
    <mergeCell ref="AI108:AM109"/>
    <mergeCell ref="X106:AE107"/>
    <mergeCell ref="AF106:AH107"/>
    <mergeCell ref="AI106:AM107"/>
    <mergeCell ref="C104:E105"/>
    <mergeCell ref="F104:H105"/>
    <mergeCell ref="I104:P105"/>
    <mergeCell ref="Q104:R105"/>
    <mergeCell ref="V104:W105"/>
    <mergeCell ref="X104:AE105"/>
    <mergeCell ref="AF104:AH105"/>
    <mergeCell ref="AI104:AM105"/>
    <mergeCell ref="C126:D126"/>
    <mergeCell ref="C124:D124"/>
    <mergeCell ref="AG120:AH120"/>
    <mergeCell ref="AC119:AD119"/>
    <mergeCell ref="AE119:AF119"/>
    <mergeCell ref="AG119:AH119"/>
    <mergeCell ref="C120:D120"/>
    <mergeCell ref="AC120:AD120"/>
    <mergeCell ref="AE120:AF120"/>
    <mergeCell ref="C122:K122"/>
    <mergeCell ref="L126:M126"/>
    <mergeCell ref="E126:K126"/>
    <mergeCell ref="Q126:R126"/>
    <mergeCell ref="L125:M125"/>
    <mergeCell ref="C125:D125"/>
    <mergeCell ref="AA125:AB125"/>
    <mergeCell ref="V123:W123"/>
    <mergeCell ref="V124:W124"/>
    <mergeCell ref="E123:K123"/>
    <mergeCell ref="E124:K124"/>
    <mergeCell ref="E125:K125"/>
    <mergeCell ref="L122:P122"/>
    <mergeCell ref="Q122:U122"/>
    <mergeCell ref="Q125:R125"/>
    <mergeCell ref="AF102:AH103"/>
    <mergeCell ref="AI102:AM103"/>
    <mergeCell ref="AF98:AH99"/>
    <mergeCell ref="AI98:AM99"/>
    <mergeCell ref="A100:B101"/>
    <mergeCell ref="C100:E101"/>
    <mergeCell ref="F100:H101"/>
    <mergeCell ref="I100:P101"/>
    <mergeCell ref="Q100:R101"/>
    <mergeCell ref="V100:W101"/>
    <mergeCell ref="X100:AE101"/>
    <mergeCell ref="A98:B99"/>
    <mergeCell ref="C98:E99"/>
    <mergeCell ref="F98:H99"/>
    <mergeCell ref="I98:P99"/>
    <mergeCell ref="Q98:R99"/>
    <mergeCell ref="V98:W99"/>
    <mergeCell ref="AF100:AH101"/>
    <mergeCell ref="AI100:AM101"/>
    <mergeCell ref="C102:E103"/>
    <mergeCell ref="F102:H103"/>
    <mergeCell ref="I102:P103"/>
    <mergeCell ref="Q102:R103"/>
    <mergeCell ref="AK94:AL94"/>
    <mergeCell ref="A97:B97"/>
    <mergeCell ref="C97:E97"/>
    <mergeCell ref="F97:H97"/>
    <mergeCell ref="I97:P97"/>
    <mergeCell ref="Q97:W97"/>
    <mergeCell ref="X97:AE97"/>
    <mergeCell ref="AF97:AH97"/>
    <mergeCell ref="AI97:AM97"/>
    <mergeCell ref="B94:E94"/>
    <mergeCell ref="F94:M94"/>
    <mergeCell ref="N94:Q94"/>
    <mergeCell ref="R94:Y94"/>
    <mergeCell ref="Z94:AC94"/>
    <mergeCell ref="A78:B79"/>
    <mergeCell ref="C78:E79"/>
    <mergeCell ref="F78:H79"/>
    <mergeCell ref="I78:P79"/>
    <mergeCell ref="Q78:R79"/>
    <mergeCell ref="V78:W79"/>
    <mergeCell ref="X78:AE79"/>
    <mergeCell ref="A76:B77"/>
    <mergeCell ref="C76:E77"/>
    <mergeCell ref="F76:H77"/>
    <mergeCell ref="I76:P77"/>
    <mergeCell ref="Q76:R77"/>
    <mergeCell ref="V76:W77"/>
    <mergeCell ref="A74:B75"/>
    <mergeCell ref="C74:E75"/>
    <mergeCell ref="F74:H75"/>
    <mergeCell ref="I74:P75"/>
    <mergeCell ref="Q74:R75"/>
    <mergeCell ref="V74:W75"/>
    <mergeCell ref="X74:AE75"/>
    <mergeCell ref="AF74:AH75"/>
    <mergeCell ref="AI74:AM75"/>
    <mergeCell ref="A72:B73"/>
    <mergeCell ref="C72:E73"/>
    <mergeCell ref="F72:H73"/>
    <mergeCell ref="I72:P73"/>
    <mergeCell ref="Q72:R73"/>
    <mergeCell ref="V72:W73"/>
    <mergeCell ref="X72:AE73"/>
    <mergeCell ref="AF72:AH73"/>
    <mergeCell ref="AI72:AM73"/>
    <mergeCell ref="A70:B71"/>
    <mergeCell ref="C70:E71"/>
    <mergeCell ref="F70:H71"/>
    <mergeCell ref="I70:P71"/>
    <mergeCell ref="Q70:R71"/>
    <mergeCell ref="V70:W71"/>
    <mergeCell ref="X70:AE71"/>
    <mergeCell ref="A68:B69"/>
    <mergeCell ref="C68:E69"/>
    <mergeCell ref="F68:H69"/>
    <mergeCell ref="I68:P69"/>
    <mergeCell ref="Q68:R69"/>
    <mergeCell ref="V68:W69"/>
    <mergeCell ref="AI70:AM71"/>
    <mergeCell ref="E52:K52"/>
    <mergeCell ref="E53:K53"/>
    <mergeCell ref="E54:K54"/>
    <mergeCell ref="AA52:AB52"/>
    <mergeCell ref="C56:K56"/>
    <mergeCell ref="AD64:AJ64"/>
    <mergeCell ref="AK64:AL64"/>
    <mergeCell ref="C59:D59"/>
    <mergeCell ref="AC59:AD59"/>
    <mergeCell ref="AE59:AF59"/>
    <mergeCell ref="AG59:AH59"/>
    <mergeCell ref="AC57:AD57"/>
    <mergeCell ref="AE57:AF57"/>
    <mergeCell ref="AG57:AH57"/>
    <mergeCell ref="AG54:AH54"/>
    <mergeCell ref="AC56:AD56"/>
    <mergeCell ref="AE56:AF56"/>
    <mergeCell ref="AG56:AH56"/>
    <mergeCell ref="C54:D54"/>
    <mergeCell ref="AC54:AD54"/>
    <mergeCell ref="AE54:AF54"/>
    <mergeCell ref="AA54:AB54"/>
    <mergeCell ref="Q52:R52"/>
    <mergeCell ref="A67:B67"/>
    <mergeCell ref="C67:E67"/>
    <mergeCell ref="F67:H67"/>
    <mergeCell ref="I67:P67"/>
    <mergeCell ref="Q67:W67"/>
    <mergeCell ref="X67:AE67"/>
    <mergeCell ref="AF67:AH67"/>
    <mergeCell ref="AI67:AM67"/>
    <mergeCell ref="B64:E64"/>
    <mergeCell ref="F64:M64"/>
    <mergeCell ref="N64:Q64"/>
    <mergeCell ref="R64:Y64"/>
    <mergeCell ref="Z64:AC64"/>
    <mergeCell ref="A48:B49"/>
    <mergeCell ref="C48:E49"/>
    <mergeCell ref="F48:H49"/>
    <mergeCell ref="I48:P49"/>
    <mergeCell ref="Q48:R49"/>
    <mergeCell ref="A61:AM62"/>
    <mergeCell ref="C57:D57"/>
    <mergeCell ref="L56:P56"/>
    <mergeCell ref="Q56:U56"/>
    <mergeCell ref="V56:Z56"/>
    <mergeCell ref="AA56:AB56"/>
    <mergeCell ref="AG52:AH52"/>
    <mergeCell ref="C53:D53"/>
    <mergeCell ref="C52:D52"/>
    <mergeCell ref="AC52:AD52"/>
    <mergeCell ref="AE52:AF52"/>
    <mergeCell ref="AC53:AD53"/>
    <mergeCell ref="AE53:AF53"/>
    <mergeCell ref="AG53:AH53"/>
    <mergeCell ref="AA53:AB53"/>
    <mergeCell ref="C58:D58"/>
    <mergeCell ref="AC58:AD58"/>
    <mergeCell ref="AE58:AF58"/>
    <mergeCell ref="E59:K59"/>
    <mergeCell ref="C51:K51"/>
    <mergeCell ref="AI42:AM43"/>
    <mergeCell ref="A44:B45"/>
    <mergeCell ref="C44:E45"/>
    <mergeCell ref="F44:H45"/>
    <mergeCell ref="I44:P45"/>
    <mergeCell ref="Q44:R45"/>
    <mergeCell ref="V44:W45"/>
    <mergeCell ref="X44:AE45"/>
    <mergeCell ref="A42:B43"/>
    <mergeCell ref="C42:E43"/>
    <mergeCell ref="F42:H43"/>
    <mergeCell ref="I42:P43"/>
    <mergeCell ref="Q42:R43"/>
    <mergeCell ref="V42:W43"/>
    <mergeCell ref="A46:B47"/>
    <mergeCell ref="C46:E47"/>
    <mergeCell ref="F46:H47"/>
    <mergeCell ref="I46:P47"/>
    <mergeCell ref="Q46:R47"/>
    <mergeCell ref="V46:W47"/>
    <mergeCell ref="X46:AE47"/>
    <mergeCell ref="AF46:AH47"/>
    <mergeCell ref="AF48:AH49"/>
    <mergeCell ref="A40:B41"/>
    <mergeCell ref="C40:E41"/>
    <mergeCell ref="F40:H41"/>
    <mergeCell ref="I40:P41"/>
    <mergeCell ref="Q40:R41"/>
    <mergeCell ref="V40:W41"/>
    <mergeCell ref="X40:AE41"/>
    <mergeCell ref="AF40:AH41"/>
    <mergeCell ref="AI40:AM41"/>
    <mergeCell ref="A38:B39"/>
    <mergeCell ref="C38:E39"/>
    <mergeCell ref="F38:H39"/>
    <mergeCell ref="I38:P39"/>
    <mergeCell ref="Q38:R39"/>
    <mergeCell ref="V38:W39"/>
    <mergeCell ref="X38:AE39"/>
    <mergeCell ref="AF38:AH39"/>
    <mergeCell ref="A37:B37"/>
    <mergeCell ref="C37:E37"/>
    <mergeCell ref="F37:H37"/>
    <mergeCell ref="I37:P37"/>
    <mergeCell ref="Q37:W37"/>
    <mergeCell ref="X37:AE37"/>
    <mergeCell ref="AG28:AH28"/>
    <mergeCell ref="C29:D29"/>
    <mergeCell ref="AC29:AD29"/>
    <mergeCell ref="AE29:AF29"/>
    <mergeCell ref="AG29:AH29"/>
    <mergeCell ref="C28:D28"/>
    <mergeCell ref="AC28:AD28"/>
    <mergeCell ref="AE28:AF28"/>
    <mergeCell ref="AG26:AH26"/>
    <mergeCell ref="C27:D27"/>
    <mergeCell ref="AC27:AD27"/>
    <mergeCell ref="AE27:AF27"/>
    <mergeCell ref="AG27:AH27"/>
    <mergeCell ref="AC26:AD26"/>
    <mergeCell ref="AE26:AF26"/>
    <mergeCell ref="C26:K26"/>
    <mergeCell ref="E27:K27"/>
    <mergeCell ref="E28:K28"/>
    <mergeCell ref="E29:K29"/>
    <mergeCell ref="L29:M29"/>
    <mergeCell ref="Q29:R29"/>
    <mergeCell ref="AG23:AH23"/>
    <mergeCell ref="C24:D24"/>
    <mergeCell ref="AC24:AD24"/>
    <mergeCell ref="AE24:AF24"/>
    <mergeCell ref="AG24:AH24"/>
    <mergeCell ref="C23:D23"/>
    <mergeCell ref="AC23:AD23"/>
    <mergeCell ref="AE23:AF23"/>
    <mergeCell ref="AG21:AH21"/>
    <mergeCell ref="C22:D22"/>
    <mergeCell ref="AC22:AD22"/>
    <mergeCell ref="AE22:AF22"/>
    <mergeCell ref="AG22:AH22"/>
    <mergeCell ref="AC21:AD21"/>
    <mergeCell ref="AE21:AF21"/>
    <mergeCell ref="AA21:AB21"/>
    <mergeCell ref="L21:P21"/>
    <mergeCell ref="Q21:U21"/>
    <mergeCell ref="V21:Z21"/>
    <mergeCell ref="C21:K21"/>
    <mergeCell ref="E22:K22"/>
    <mergeCell ref="E23:K23"/>
    <mergeCell ref="E24:K24"/>
    <mergeCell ref="AA22:AB22"/>
    <mergeCell ref="A18:B19"/>
    <mergeCell ref="C18:E19"/>
    <mergeCell ref="F18:H19"/>
    <mergeCell ref="I18:P19"/>
    <mergeCell ref="Q18:R19"/>
    <mergeCell ref="V18:W19"/>
    <mergeCell ref="X18:AE19"/>
    <mergeCell ref="AF18:AH19"/>
    <mergeCell ref="AI18:AM19"/>
    <mergeCell ref="A16:B17"/>
    <mergeCell ref="C16:E17"/>
    <mergeCell ref="F16:H17"/>
    <mergeCell ref="I16:P17"/>
    <mergeCell ref="Q16:R17"/>
    <mergeCell ref="V16:W17"/>
    <mergeCell ref="X16:AE17"/>
    <mergeCell ref="AF16:AH17"/>
    <mergeCell ref="AI16:AM17"/>
    <mergeCell ref="X12:AE13"/>
    <mergeCell ref="AF12:AH13"/>
    <mergeCell ref="AI12:AM13"/>
    <mergeCell ref="A14:B15"/>
    <mergeCell ref="C14:E15"/>
    <mergeCell ref="F14:H15"/>
    <mergeCell ref="I14:P15"/>
    <mergeCell ref="Q14:R15"/>
    <mergeCell ref="V14:W15"/>
    <mergeCell ref="X14:AE15"/>
    <mergeCell ref="A12:B13"/>
    <mergeCell ref="C12:E13"/>
    <mergeCell ref="F12:H13"/>
    <mergeCell ref="I12:P13"/>
    <mergeCell ref="Q12:R13"/>
    <mergeCell ref="V12:W13"/>
    <mergeCell ref="AF14:AH15"/>
    <mergeCell ref="AI14:AM15"/>
    <mergeCell ref="AI8:AM9"/>
    <mergeCell ref="A10:B11"/>
    <mergeCell ref="C10:E11"/>
    <mergeCell ref="F10:H11"/>
    <mergeCell ref="I10:P11"/>
    <mergeCell ref="Q10:R11"/>
    <mergeCell ref="V10:W11"/>
    <mergeCell ref="X10:AE11"/>
    <mergeCell ref="AF10:AH11"/>
    <mergeCell ref="AI10:AM11"/>
    <mergeCell ref="A8:B9"/>
    <mergeCell ref="C8:E9"/>
    <mergeCell ref="F8:H9"/>
    <mergeCell ref="I8:P9"/>
    <mergeCell ref="Q8:R9"/>
    <mergeCell ref="V8:W9"/>
    <mergeCell ref="X8:AE9"/>
    <mergeCell ref="AF8:AH9"/>
    <mergeCell ref="F7:H7"/>
    <mergeCell ref="I7:P7"/>
    <mergeCell ref="Q7:W7"/>
    <mergeCell ref="X7:AE7"/>
    <mergeCell ref="A1:AM2"/>
    <mergeCell ref="B4:E4"/>
    <mergeCell ref="F4:M4"/>
    <mergeCell ref="N4:Q4"/>
    <mergeCell ref="R4:Y4"/>
    <mergeCell ref="Z4:AC4"/>
    <mergeCell ref="AD4:AJ4"/>
    <mergeCell ref="AK4:AL4"/>
    <mergeCell ref="AF7:AH7"/>
    <mergeCell ref="AI7:AM7"/>
    <mergeCell ref="B3:E3"/>
    <mergeCell ref="B33:E33"/>
    <mergeCell ref="B63:E63"/>
    <mergeCell ref="B93:E93"/>
    <mergeCell ref="A96:P96"/>
    <mergeCell ref="A66:P66"/>
    <mergeCell ref="A36:P36"/>
    <mergeCell ref="A6:P6"/>
    <mergeCell ref="V52:W52"/>
    <mergeCell ref="V53:W53"/>
    <mergeCell ref="L53:M53"/>
    <mergeCell ref="L54:M54"/>
    <mergeCell ref="Q54:R54"/>
    <mergeCell ref="Q22:R22"/>
    <mergeCell ref="V22:W22"/>
    <mergeCell ref="V23:W23"/>
    <mergeCell ref="Q24:R24"/>
    <mergeCell ref="L23:M23"/>
    <mergeCell ref="L24:M24"/>
    <mergeCell ref="Q27:R27"/>
    <mergeCell ref="V27:W27"/>
    <mergeCell ref="L28:M28"/>
    <mergeCell ref="V28:W28"/>
    <mergeCell ref="A7:B7"/>
    <mergeCell ref="C7:E7"/>
  </mergeCells>
  <phoneticPr fontId="2"/>
  <conditionalFormatting sqref="AK4:AL4">
    <cfRule type="expression" dxfId="15" priority="23">
      <formula>WEEKDAY(AK4)=7</formula>
    </cfRule>
    <cfRule type="expression" dxfId="14" priority="24">
      <formula>WEEKDAY(AK4)=1</formula>
    </cfRule>
  </conditionalFormatting>
  <conditionalFormatting sqref="AK34:AL34">
    <cfRule type="expression" dxfId="13" priority="7">
      <formula>WEEKDAY(AK34)=7</formula>
    </cfRule>
    <cfRule type="expression" dxfId="12" priority="8">
      <formula>WEEKDAY(AK34)=1</formula>
    </cfRule>
  </conditionalFormatting>
  <conditionalFormatting sqref="AK64:AL64">
    <cfRule type="expression" dxfId="11" priority="5">
      <formula>WEEKDAY(AK64)=7</formula>
    </cfRule>
    <cfRule type="expression" dxfId="10" priority="6">
      <formula>WEEKDAY(AK64)=1</formula>
    </cfRule>
  </conditionalFormatting>
  <conditionalFormatting sqref="AK94:AL94">
    <cfRule type="expression" dxfId="9" priority="3">
      <formula>WEEKDAY(AK94)=7</formula>
    </cfRule>
    <cfRule type="expression" dxfId="8" priority="4">
      <formula>WEEKDAY(AK94)=1</formula>
    </cfRule>
  </conditionalFormatting>
  <printOptions horizontalCentered="1"/>
  <pageMargins left="0" right="0" top="0.39370078740157483" bottom="0" header="0" footer="0"/>
  <pageSetup paperSize="9" scale="78" orientation="landscape" r:id="rId1"/>
  <rowBreaks count="3" manualBreakCount="3">
    <brk id="30" max="16383" man="1"/>
    <brk id="60" max="16383" man="1"/>
    <brk id="9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94DE3-03C0-4290-B161-DB7CCFA849A3}">
  <sheetPr>
    <tabColor rgb="FF00B0F0"/>
  </sheetPr>
  <dimension ref="A1:AP128"/>
  <sheetViews>
    <sheetView showGridLines="0" view="pageBreakPreview" topLeftCell="A95" zoomScale="90" zoomScaleNormal="100" zoomScaleSheetLayoutView="90" workbookViewId="0">
      <selection activeCell="AT115" sqref="AT115"/>
    </sheetView>
  </sheetViews>
  <sheetFormatPr defaultColWidth="3.5" defaultRowHeight="18.75" customHeight="1" x14ac:dyDescent="0.4"/>
  <cols>
    <col min="1" max="14" width="3.5" style="40"/>
    <col min="15" max="15" width="3.5" style="40" customWidth="1"/>
    <col min="16" max="41" width="3.5" style="40"/>
    <col min="42" max="42" width="3.625" style="40" hidden="1" customWidth="1"/>
    <col min="43" max="16384" width="3.5" style="40"/>
  </cols>
  <sheetData>
    <row r="1" spans="1:42" ht="18.75" customHeight="1" x14ac:dyDescent="0.4">
      <c r="A1" s="292" t="s">
        <v>177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46"/>
      <c r="AP1" s="40">
        <v>1</v>
      </c>
    </row>
    <row r="2" spans="1:42" ht="18.75" customHeight="1" x14ac:dyDescent="0.4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46"/>
    </row>
    <row r="3" spans="1:42" ht="18.75" customHeight="1" x14ac:dyDescent="0.4">
      <c r="B3" s="279" t="s">
        <v>212</v>
      </c>
      <c r="C3" s="279"/>
      <c r="D3" s="279"/>
      <c r="E3" s="279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</row>
    <row r="4" spans="1:42" ht="18.75" customHeight="1" x14ac:dyDescent="0.4">
      <c r="B4" s="293" t="s">
        <v>159</v>
      </c>
      <c r="C4" s="293"/>
      <c r="D4" s="293"/>
      <c r="E4" s="293"/>
      <c r="F4" s="294" t="str">
        <f>'市長杯 U-10クラス_組み合わせ'!T10</f>
        <v>田　原　小</v>
      </c>
      <c r="G4" s="294"/>
      <c r="H4" s="294"/>
      <c r="I4" s="294"/>
      <c r="J4" s="294"/>
      <c r="K4" s="294"/>
      <c r="L4" s="294"/>
      <c r="M4" s="294"/>
      <c r="N4" s="293" t="s">
        <v>160</v>
      </c>
      <c r="O4" s="293"/>
      <c r="P4" s="293"/>
      <c r="Q4" s="293"/>
      <c r="R4" s="294" t="str">
        <f>'市長杯 U-10クラス_組み合わせ'!W19</f>
        <v>ISOSC</v>
      </c>
      <c r="S4" s="294"/>
      <c r="T4" s="294"/>
      <c r="U4" s="294"/>
      <c r="V4" s="294"/>
      <c r="W4" s="294"/>
      <c r="X4" s="294"/>
      <c r="Y4" s="294"/>
      <c r="Z4" s="293" t="s">
        <v>161</v>
      </c>
      <c r="AA4" s="293"/>
      <c r="AB4" s="293"/>
      <c r="AC4" s="293"/>
      <c r="AD4" s="295">
        <v>44381</v>
      </c>
      <c r="AE4" s="296"/>
      <c r="AF4" s="296"/>
      <c r="AG4" s="296"/>
      <c r="AH4" s="296"/>
      <c r="AI4" s="296"/>
      <c r="AJ4" s="296"/>
      <c r="AK4" s="297">
        <f>AD4</f>
        <v>44381</v>
      </c>
      <c r="AL4" s="298"/>
      <c r="AN4" s="47"/>
    </row>
    <row r="5" spans="1:42" ht="18.75" customHeight="1" x14ac:dyDescent="0.4">
      <c r="T5" s="42"/>
    </row>
    <row r="6" spans="1:42" ht="18.75" customHeight="1" thickBot="1" x14ac:dyDescent="0.45">
      <c r="A6" s="280" t="s">
        <v>213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</row>
    <row r="7" spans="1:42" ht="18.75" customHeight="1" thickBot="1" x14ac:dyDescent="0.45">
      <c r="A7" s="289"/>
      <c r="B7" s="290"/>
      <c r="C7" s="291" t="s">
        <v>162</v>
      </c>
      <c r="D7" s="291"/>
      <c r="E7" s="291"/>
      <c r="F7" s="290" t="s">
        <v>163</v>
      </c>
      <c r="G7" s="290"/>
      <c r="H7" s="290"/>
      <c r="I7" s="291" t="s">
        <v>164</v>
      </c>
      <c r="J7" s="291"/>
      <c r="K7" s="291"/>
      <c r="L7" s="291"/>
      <c r="M7" s="291"/>
      <c r="N7" s="291"/>
      <c r="O7" s="291"/>
      <c r="P7" s="291"/>
      <c r="Q7" s="291" t="s">
        <v>165</v>
      </c>
      <c r="R7" s="291"/>
      <c r="S7" s="291"/>
      <c r="T7" s="291"/>
      <c r="U7" s="291"/>
      <c r="V7" s="291"/>
      <c r="W7" s="291"/>
      <c r="X7" s="291" t="s">
        <v>164</v>
      </c>
      <c r="Y7" s="291"/>
      <c r="Z7" s="291"/>
      <c r="AA7" s="291"/>
      <c r="AB7" s="291"/>
      <c r="AC7" s="291"/>
      <c r="AD7" s="291"/>
      <c r="AE7" s="291"/>
      <c r="AF7" s="290" t="s">
        <v>163</v>
      </c>
      <c r="AG7" s="290"/>
      <c r="AH7" s="290"/>
      <c r="AI7" s="290" t="s">
        <v>166</v>
      </c>
      <c r="AJ7" s="290"/>
      <c r="AK7" s="290"/>
      <c r="AL7" s="290"/>
      <c r="AM7" s="299"/>
    </row>
    <row r="8" spans="1:42" ht="18.75" customHeight="1" x14ac:dyDescent="0.4">
      <c r="A8" s="314">
        <v>1</v>
      </c>
      <c r="B8" s="315"/>
      <c r="C8" s="316">
        <v>0.375</v>
      </c>
      <c r="D8" s="316"/>
      <c r="E8" s="316"/>
      <c r="F8" s="317"/>
      <c r="G8" s="317"/>
      <c r="H8" s="317"/>
      <c r="I8" s="318" t="str">
        <f>E22</f>
        <v>S4スペランツァ</v>
      </c>
      <c r="J8" s="319"/>
      <c r="K8" s="319"/>
      <c r="L8" s="319"/>
      <c r="M8" s="319"/>
      <c r="N8" s="319"/>
      <c r="O8" s="319"/>
      <c r="P8" s="319"/>
      <c r="Q8" s="300">
        <f>IF(OR(S8="",S9=""),"",S8+S9)</f>
        <v>1</v>
      </c>
      <c r="R8" s="320"/>
      <c r="S8" s="48">
        <v>0</v>
      </c>
      <c r="T8" s="49" t="s">
        <v>167</v>
      </c>
      <c r="U8" s="48">
        <v>1</v>
      </c>
      <c r="V8" s="300">
        <f>IF(OR(U8="",U9=""),"",U8+U9)</f>
        <v>1</v>
      </c>
      <c r="W8" s="300"/>
      <c r="X8" s="318" t="str">
        <f>E23</f>
        <v>FC Riso A</v>
      </c>
      <c r="Y8" s="319"/>
      <c r="Z8" s="319"/>
      <c r="AA8" s="319"/>
      <c r="AB8" s="319"/>
      <c r="AC8" s="319"/>
      <c r="AD8" s="319"/>
      <c r="AE8" s="319"/>
      <c r="AF8" s="317"/>
      <c r="AG8" s="317"/>
      <c r="AH8" s="317"/>
      <c r="AI8" s="300" t="s">
        <v>186</v>
      </c>
      <c r="AJ8" s="300"/>
      <c r="AK8" s="300"/>
      <c r="AL8" s="300"/>
      <c r="AM8" s="301"/>
    </row>
    <row r="9" spans="1:42" ht="18.75" customHeight="1" x14ac:dyDescent="0.4">
      <c r="A9" s="306"/>
      <c r="B9" s="307"/>
      <c r="C9" s="308"/>
      <c r="D9" s="308"/>
      <c r="E9" s="308"/>
      <c r="F9" s="309"/>
      <c r="G9" s="309"/>
      <c r="H9" s="309"/>
      <c r="I9" s="312"/>
      <c r="J9" s="312"/>
      <c r="K9" s="312"/>
      <c r="L9" s="312"/>
      <c r="M9" s="312"/>
      <c r="N9" s="312"/>
      <c r="O9" s="312"/>
      <c r="P9" s="312"/>
      <c r="Q9" s="313"/>
      <c r="R9" s="313"/>
      <c r="S9" s="50">
        <v>1</v>
      </c>
      <c r="T9" s="51" t="s">
        <v>167</v>
      </c>
      <c r="U9" s="50">
        <v>0</v>
      </c>
      <c r="V9" s="302"/>
      <c r="W9" s="302"/>
      <c r="X9" s="312"/>
      <c r="Y9" s="312"/>
      <c r="Z9" s="312"/>
      <c r="AA9" s="312"/>
      <c r="AB9" s="312"/>
      <c r="AC9" s="312"/>
      <c r="AD9" s="312"/>
      <c r="AE9" s="312"/>
      <c r="AF9" s="309"/>
      <c r="AG9" s="309"/>
      <c r="AH9" s="309"/>
      <c r="AI9" s="302"/>
      <c r="AJ9" s="302"/>
      <c r="AK9" s="302"/>
      <c r="AL9" s="302"/>
      <c r="AM9" s="303"/>
    </row>
    <row r="10" spans="1:42" ht="18.75" customHeight="1" x14ac:dyDescent="0.4">
      <c r="A10" s="304">
        <v>2</v>
      </c>
      <c r="B10" s="305"/>
      <c r="C10" s="308">
        <f>C8+"0:30"</f>
        <v>0.39583333333333331</v>
      </c>
      <c r="D10" s="308">
        <v>0.4375</v>
      </c>
      <c r="E10" s="308"/>
      <c r="F10" s="309"/>
      <c r="G10" s="309"/>
      <c r="H10" s="309"/>
      <c r="I10" s="310" t="str">
        <f>E27</f>
        <v>ISOSC</v>
      </c>
      <c r="J10" s="311"/>
      <c r="K10" s="311"/>
      <c r="L10" s="311"/>
      <c r="M10" s="311"/>
      <c r="N10" s="311"/>
      <c r="O10" s="311"/>
      <c r="P10" s="311"/>
      <c r="Q10" s="302">
        <f t="shared" ref="Q10" si="0">IF(OR(S10="",S11=""),"",S10+S11)</f>
        <v>1</v>
      </c>
      <c r="R10" s="313"/>
      <c r="S10" s="52">
        <v>1</v>
      </c>
      <c r="T10" s="53" t="s">
        <v>167</v>
      </c>
      <c r="U10" s="52">
        <v>1</v>
      </c>
      <c r="V10" s="302">
        <f t="shared" ref="V10" si="1">IF(OR(U10="",U11=""),"",U10+U11)</f>
        <v>4</v>
      </c>
      <c r="W10" s="302"/>
      <c r="X10" s="310" t="str">
        <f>E28</f>
        <v>ともぞうSC　U10</v>
      </c>
      <c r="Y10" s="311"/>
      <c r="Z10" s="311"/>
      <c r="AA10" s="311"/>
      <c r="AB10" s="311"/>
      <c r="AC10" s="311"/>
      <c r="AD10" s="311"/>
      <c r="AE10" s="311"/>
      <c r="AF10" s="309"/>
      <c r="AG10" s="309"/>
      <c r="AH10" s="309"/>
      <c r="AI10" s="302" t="s">
        <v>187</v>
      </c>
      <c r="AJ10" s="302"/>
      <c r="AK10" s="302"/>
      <c r="AL10" s="302"/>
      <c r="AM10" s="303"/>
    </row>
    <row r="11" spans="1:42" ht="18.75" customHeight="1" x14ac:dyDescent="0.4">
      <c r="A11" s="306"/>
      <c r="B11" s="307"/>
      <c r="C11" s="308"/>
      <c r="D11" s="308"/>
      <c r="E11" s="308"/>
      <c r="F11" s="309"/>
      <c r="G11" s="309"/>
      <c r="H11" s="309"/>
      <c r="I11" s="312"/>
      <c r="J11" s="312"/>
      <c r="K11" s="312"/>
      <c r="L11" s="312"/>
      <c r="M11" s="312"/>
      <c r="N11" s="312"/>
      <c r="O11" s="312"/>
      <c r="P11" s="312"/>
      <c r="Q11" s="313"/>
      <c r="R11" s="313"/>
      <c r="S11" s="50">
        <v>0</v>
      </c>
      <c r="T11" s="51" t="s">
        <v>167</v>
      </c>
      <c r="U11" s="50">
        <v>3</v>
      </c>
      <c r="V11" s="302"/>
      <c r="W11" s="302"/>
      <c r="X11" s="312"/>
      <c r="Y11" s="312"/>
      <c r="Z11" s="312"/>
      <c r="AA11" s="312"/>
      <c r="AB11" s="312"/>
      <c r="AC11" s="312"/>
      <c r="AD11" s="312"/>
      <c r="AE11" s="312"/>
      <c r="AF11" s="309"/>
      <c r="AG11" s="309"/>
      <c r="AH11" s="309"/>
      <c r="AI11" s="302"/>
      <c r="AJ11" s="302"/>
      <c r="AK11" s="302"/>
      <c r="AL11" s="302"/>
      <c r="AM11" s="303"/>
    </row>
    <row r="12" spans="1:42" ht="18.75" customHeight="1" x14ac:dyDescent="0.4">
      <c r="A12" s="304">
        <v>3</v>
      </c>
      <c r="B12" s="305"/>
      <c r="C12" s="308">
        <f t="shared" ref="C12" si="2">C10+"0:30"</f>
        <v>0.41666666666666663</v>
      </c>
      <c r="D12" s="308">
        <v>0.47916666666666702</v>
      </c>
      <c r="E12" s="308"/>
      <c r="F12" s="309"/>
      <c r="G12" s="309"/>
      <c r="H12" s="309"/>
      <c r="I12" s="310" t="str">
        <f>E23</f>
        <v>FC Riso A</v>
      </c>
      <c r="J12" s="311"/>
      <c r="K12" s="311"/>
      <c r="L12" s="311"/>
      <c r="M12" s="311"/>
      <c r="N12" s="311"/>
      <c r="O12" s="311"/>
      <c r="P12" s="311"/>
      <c r="Q12" s="302">
        <f t="shared" ref="Q12" si="3">IF(OR(S12="",S13=""),"",S12+S13)</f>
        <v>7</v>
      </c>
      <c r="R12" s="313"/>
      <c r="S12" s="52">
        <v>3</v>
      </c>
      <c r="T12" s="53" t="s">
        <v>167</v>
      </c>
      <c r="U12" s="52">
        <v>0</v>
      </c>
      <c r="V12" s="302">
        <f t="shared" ref="V12" si="4">IF(OR(U12="",U13=""),"",U12+U13)</f>
        <v>0</v>
      </c>
      <c r="W12" s="302"/>
      <c r="X12" s="310" t="str">
        <f>E24</f>
        <v>宇大付属小SSS　U-10</v>
      </c>
      <c r="Y12" s="311"/>
      <c r="Z12" s="311"/>
      <c r="AA12" s="311"/>
      <c r="AB12" s="311"/>
      <c r="AC12" s="311"/>
      <c r="AD12" s="311"/>
      <c r="AE12" s="311"/>
      <c r="AF12" s="309"/>
      <c r="AG12" s="309"/>
      <c r="AH12" s="309"/>
      <c r="AI12" s="302" t="s">
        <v>188</v>
      </c>
      <c r="AJ12" s="302"/>
      <c r="AK12" s="302"/>
      <c r="AL12" s="302"/>
      <c r="AM12" s="303"/>
    </row>
    <row r="13" spans="1:42" ht="18.75" customHeight="1" x14ac:dyDescent="0.4">
      <c r="A13" s="306"/>
      <c r="B13" s="307"/>
      <c r="C13" s="308"/>
      <c r="D13" s="308"/>
      <c r="E13" s="308"/>
      <c r="F13" s="309"/>
      <c r="G13" s="309"/>
      <c r="H13" s="309"/>
      <c r="I13" s="312"/>
      <c r="J13" s="312"/>
      <c r="K13" s="312"/>
      <c r="L13" s="312"/>
      <c r="M13" s="312"/>
      <c r="N13" s="312"/>
      <c r="O13" s="312"/>
      <c r="P13" s="312"/>
      <c r="Q13" s="313"/>
      <c r="R13" s="313"/>
      <c r="S13" s="50">
        <v>4</v>
      </c>
      <c r="T13" s="51" t="s">
        <v>167</v>
      </c>
      <c r="U13" s="50">
        <v>0</v>
      </c>
      <c r="V13" s="302"/>
      <c r="W13" s="302"/>
      <c r="X13" s="312"/>
      <c r="Y13" s="312"/>
      <c r="Z13" s="312"/>
      <c r="AA13" s="312"/>
      <c r="AB13" s="312"/>
      <c r="AC13" s="312"/>
      <c r="AD13" s="312"/>
      <c r="AE13" s="312"/>
      <c r="AF13" s="309"/>
      <c r="AG13" s="309"/>
      <c r="AH13" s="309"/>
      <c r="AI13" s="302"/>
      <c r="AJ13" s="302"/>
      <c r="AK13" s="302"/>
      <c r="AL13" s="302"/>
      <c r="AM13" s="303"/>
    </row>
    <row r="14" spans="1:42" ht="18.75" customHeight="1" x14ac:dyDescent="0.4">
      <c r="A14" s="304">
        <v>4</v>
      </c>
      <c r="B14" s="305"/>
      <c r="C14" s="308">
        <f t="shared" ref="C14" si="5">C12+"0:30"</f>
        <v>0.43749999999999994</v>
      </c>
      <c r="D14" s="308">
        <v>0.52083333333333304</v>
      </c>
      <c r="E14" s="308"/>
      <c r="F14" s="309"/>
      <c r="G14" s="309"/>
      <c r="H14" s="309"/>
      <c r="I14" s="310" t="str">
        <f>E28</f>
        <v>ともぞうSC　U10</v>
      </c>
      <c r="J14" s="311"/>
      <c r="K14" s="311"/>
      <c r="L14" s="311"/>
      <c r="M14" s="311"/>
      <c r="N14" s="311"/>
      <c r="O14" s="311"/>
      <c r="P14" s="311"/>
      <c r="Q14" s="302">
        <f t="shared" ref="Q14" si="6">IF(OR(S14="",S15=""),"",S14+S15)</f>
        <v>1</v>
      </c>
      <c r="R14" s="313"/>
      <c r="S14" s="52">
        <v>1</v>
      </c>
      <c r="T14" s="53" t="s">
        <v>167</v>
      </c>
      <c r="U14" s="52">
        <v>0</v>
      </c>
      <c r="V14" s="302">
        <f t="shared" ref="V14" si="7">IF(OR(U14="",U15=""),"",U14+U15)</f>
        <v>0</v>
      </c>
      <c r="W14" s="302"/>
      <c r="X14" s="310" t="str">
        <f>E29</f>
        <v>FCアネーロ・U-10</v>
      </c>
      <c r="Y14" s="311"/>
      <c r="Z14" s="311"/>
      <c r="AA14" s="311"/>
      <c r="AB14" s="311"/>
      <c r="AC14" s="311"/>
      <c r="AD14" s="311"/>
      <c r="AE14" s="311"/>
      <c r="AF14" s="309"/>
      <c r="AG14" s="309"/>
      <c r="AH14" s="309"/>
      <c r="AI14" s="302" t="s">
        <v>189</v>
      </c>
      <c r="AJ14" s="302"/>
      <c r="AK14" s="302"/>
      <c r="AL14" s="302"/>
      <c r="AM14" s="303"/>
    </row>
    <row r="15" spans="1:42" ht="18.75" customHeight="1" x14ac:dyDescent="0.4">
      <c r="A15" s="306"/>
      <c r="B15" s="307"/>
      <c r="C15" s="308"/>
      <c r="D15" s="308"/>
      <c r="E15" s="308"/>
      <c r="F15" s="309"/>
      <c r="G15" s="309"/>
      <c r="H15" s="309"/>
      <c r="I15" s="312"/>
      <c r="J15" s="312"/>
      <c r="K15" s="312"/>
      <c r="L15" s="312"/>
      <c r="M15" s="312"/>
      <c r="N15" s="312"/>
      <c r="O15" s="312"/>
      <c r="P15" s="312"/>
      <c r="Q15" s="313"/>
      <c r="R15" s="313"/>
      <c r="S15" s="50">
        <v>0</v>
      </c>
      <c r="T15" s="51" t="s">
        <v>167</v>
      </c>
      <c r="U15" s="50">
        <v>0</v>
      </c>
      <c r="V15" s="302"/>
      <c r="W15" s="302"/>
      <c r="X15" s="312"/>
      <c r="Y15" s="312"/>
      <c r="Z15" s="312"/>
      <c r="AA15" s="312"/>
      <c r="AB15" s="312"/>
      <c r="AC15" s="312"/>
      <c r="AD15" s="312"/>
      <c r="AE15" s="312"/>
      <c r="AF15" s="309"/>
      <c r="AG15" s="309"/>
      <c r="AH15" s="309"/>
      <c r="AI15" s="302"/>
      <c r="AJ15" s="302"/>
      <c r="AK15" s="302"/>
      <c r="AL15" s="302"/>
      <c r="AM15" s="303"/>
    </row>
    <row r="16" spans="1:42" ht="18.75" customHeight="1" x14ac:dyDescent="0.4">
      <c r="A16" s="304">
        <v>5</v>
      </c>
      <c r="B16" s="305"/>
      <c r="C16" s="308">
        <f t="shared" ref="C16" si="8">C14+"0:30"</f>
        <v>0.45833333333333326</v>
      </c>
      <c r="D16" s="308">
        <v>0.5625</v>
      </c>
      <c r="E16" s="308"/>
      <c r="F16" s="309"/>
      <c r="G16" s="309"/>
      <c r="H16" s="309"/>
      <c r="I16" s="310" t="str">
        <f>E22</f>
        <v>S4スペランツァ</v>
      </c>
      <c r="J16" s="311"/>
      <c r="K16" s="311"/>
      <c r="L16" s="311"/>
      <c r="M16" s="311"/>
      <c r="N16" s="311"/>
      <c r="O16" s="311"/>
      <c r="P16" s="311"/>
      <c r="Q16" s="302">
        <f t="shared" ref="Q16" si="9">IF(OR(S16="",S17=""),"",S16+S17)</f>
        <v>14</v>
      </c>
      <c r="R16" s="313"/>
      <c r="S16" s="52">
        <v>4</v>
      </c>
      <c r="T16" s="53" t="s">
        <v>167</v>
      </c>
      <c r="U16" s="52">
        <v>0</v>
      </c>
      <c r="V16" s="302">
        <f t="shared" ref="V16" si="10">IF(OR(U16="",U17=""),"",U16+U17)</f>
        <v>0</v>
      </c>
      <c r="W16" s="302"/>
      <c r="X16" s="310" t="str">
        <f>E24</f>
        <v>宇大付属小SSS　U-10</v>
      </c>
      <c r="Y16" s="311"/>
      <c r="Z16" s="311"/>
      <c r="AA16" s="311"/>
      <c r="AB16" s="311"/>
      <c r="AC16" s="311"/>
      <c r="AD16" s="311"/>
      <c r="AE16" s="311"/>
      <c r="AF16" s="309"/>
      <c r="AG16" s="309"/>
      <c r="AH16" s="309"/>
      <c r="AI16" s="302" t="s">
        <v>190</v>
      </c>
      <c r="AJ16" s="302"/>
      <c r="AK16" s="302"/>
      <c r="AL16" s="302"/>
      <c r="AM16" s="303"/>
    </row>
    <row r="17" spans="1:39" ht="18.75" customHeight="1" x14ac:dyDescent="0.4">
      <c r="A17" s="306"/>
      <c r="B17" s="307"/>
      <c r="C17" s="308"/>
      <c r="D17" s="308"/>
      <c r="E17" s="308"/>
      <c r="F17" s="309"/>
      <c r="G17" s="309"/>
      <c r="H17" s="309"/>
      <c r="I17" s="312"/>
      <c r="J17" s="312"/>
      <c r="K17" s="312"/>
      <c r="L17" s="312"/>
      <c r="M17" s="312"/>
      <c r="N17" s="312"/>
      <c r="O17" s="312"/>
      <c r="P17" s="312"/>
      <c r="Q17" s="313"/>
      <c r="R17" s="313"/>
      <c r="S17" s="50">
        <v>10</v>
      </c>
      <c r="T17" s="51" t="s">
        <v>167</v>
      </c>
      <c r="U17" s="50">
        <v>0</v>
      </c>
      <c r="V17" s="302"/>
      <c r="W17" s="302"/>
      <c r="X17" s="312"/>
      <c r="Y17" s="312"/>
      <c r="Z17" s="312"/>
      <c r="AA17" s="312"/>
      <c r="AB17" s="312"/>
      <c r="AC17" s="312"/>
      <c r="AD17" s="312"/>
      <c r="AE17" s="312"/>
      <c r="AF17" s="309"/>
      <c r="AG17" s="309"/>
      <c r="AH17" s="309"/>
      <c r="AI17" s="302"/>
      <c r="AJ17" s="302"/>
      <c r="AK17" s="302"/>
      <c r="AL17" s="302"/>
      <c r="AM17" s="303"/>
    </row>
    <row r="18" spans="1:39" ht="18.75" customHeight="1" x14ac:dyDescent="0.4">
      <c r="A18" s="304">
        <v>6</v>
      </c>
      <c r="B18" s="305"/>
      <c r="C18" s="308">
        <f t="shared" ref="C18" si="11">C16+"0:30"</f>
        <v>0.47916666666666657</v>
      </c>
      <c r="D18" s="308">
        <v>0.60416666666666696</v>
      </c>
      <c r="E18" s="308"/>
      <c r="F18" s="309"/>
      <c r="G18" s="309"/>
      <c r="H18" s="309"/>
      <c r="I18" s="310" t="str">
        <f>E27</f>
        <v>ISOSC</v>
      </c>
      <c r="J18" s="311"/>
      <c r="K18" s="311"/>
      <c r="L18" s="311"/>
      <c r="M18" s="311"/>
      <c r="N18" s="311"/>
      <c r="O18" s="311"/>
      <c r="P18" s="311"/>
      <c r="Q18" s="302">
        <f t="shared" ref="Q18" si="12">IF(OR(S18="",S19=""),"",S18+S19)</f>
        <v>2</v>
      </c>
      <c r="R18" s="313"/>
      <c r="S18" s="52">
        <v>1</v>
      </c>
      <c r="T18" s="53" t="s">
        <v>167</v>
      </c>
      <c r="U18" s="52">
        <v>0</v>
      </c>
      <c r="V18" s="302">
        <f t="shared" ref="V18" si="13">IF(OR(U18="",U19=""),"",U18+U19)</f>
        <v>0</v>
      </c>
      <c r="W18" s="302"/>
      <c r="X18" s="310" t="str">
        <f>E29</f>
        <v>FCアネーロ・U-10</v>
      </c>
      <c r="Y18" s="311"/>
      <c r="Z18" s="311"/>
      <c r="AA18" s="311"/>
      <c r="AB18" s="311"/>
      <c r="AC18" s="311"/>
      <c r="AD18" s="311"/>
      <c r="AE18" s="311"/>
      <c r="AF18" s="309"/>
      <c r="AG18" s="309"/>
      <c r="AH18" s="309"/>
      <c r="AI18" s="302" t="s">
        <v>191</v>
      </c>
      <c r="AJ18" s="302"/>
      <c r="AK18" s="302"/>
      <c r="AL18" s="302"/>
      <c r="AM18" s="303"/>
    </row>
    <row r="19" spans="1:39" ht="18.75" customHeight="1" thickBot="1" x14ac:dyDescent="0.45">
      <c r="A19" s="321"/>
      <c r="B19" s="322"/>
      <c r="C19" s="323"/>
      <c r="D19" s="323"/>
      <c r="E19" s="323"/>
      <c r="F19" s="324"/>
      <c r="G19" s="324"/>
      <c r="H19" s="324"/>
      <c r="I19" s="325"/>
      <c r="J19" s="325"/>
      <c r="K19" s="325"/>
      <c r="L19" s="325"/>
      <c r="M19" s="325"/>
      <c r="N19" s="325"/>
      <c r="O19" s="325"/>
      <c r="P19" s="325"/>
      <c r="Q19" s="326"/>
      <c r="R19" s="326"/>
      <c r="S19" s="54">
        <v>1</v>
      </c>
      <c r="T19" s="55" t="s">
        <v>167</v>
      </c>
      <c r="U19" s="54">
        <v>0</v>
      </c>
      <c r="V19" s="327"/>
      <c r="W19" s="327"/>
      <c r="X19" s="325"/>
      <c r="Y19" s="325"/>
      <c r="Z19" s="325"/>
      <c r="AA19" s="325"/>
      <c r="AB19" s="325"/>
      <c r="AC19" s="325"/>
      <c r="AD19" s="325"/>
      <c r="AE19" s="325"/>
      <c r="AF19" s="324"/>
      <c r="AG19" s="324"/>
      <c r="AH19" s="324"/>
      <c r="AI19" s="327"/>
      <c r="AJ19" s="327"/>
      <c r="AK19" s="327"/>
      <c r="AL19" s="327"/>
      <c r="AM19" s="328"/>
    </row>
    <row r="20" spans="1:39" ht="18.75" customHeight="1" thickBot="1" x14ac:dyDescent="0.45"/>
    <row r="21" spans="1:39" ht="18.75" customHeight="1" thickBot="1" x14ac:dyDescent="0.45">
      <c r="C21" s="358" t="s">
        <v>168</v>
      </c>
      <c r="D21" s="359"/>
      <c r="E21" s="359"/>
      <c r="F21" s="359"/>
      <c r="G21" s="359"/>
      <c r="H21" s="359"/>
      <c r="I21" s="359"/>
      <c r="J21" s="359"/>
      <c r="K21" s="359"/>
      <c r="L21" s="366" t="str">
        <f>E22</f>
        <v>S4スペランツァ</v>
      </c>
      <c r="M21" s="367"/>
      <c r="N21" s="367"/>
      <c r="O21" s="367"/>
      <c r="P21" s="368"/>
      <c r="Q21" s="369" t="str">
        <f>E23</f>
        <v>FC Riso A</v>
      </c>
      <c r="R21" s="367"/>
      <c r="S21" s="367"/>
      <c r="T21" s="367"/>
      <c r="U21" s="368"/>
      <c r="V21" s="369" t="str">
        <f>E24</f>
        <v>宇大付属小SSS　U-10</v>
      </c>
      <c r="W21" s="367"/>
      <c r="X21" s="367"/>
      <c r="Y21" s="367"/>
      <c r="Z21" s="370"/>
      <c r="AA21" s="352" t="s">
        <v>169</v>
      </c>
      <c r="AB21" s="350"/>
      <c r="AC21" s="349" t="s">
        <v>170</v>
      </c>
      <c r="AD21" s="350"/>
      <c r="AE21" s="349" t="s">
        <v>171</v>
      </c>
      <c r="AF21" s="351"/>
      <c r="AG21" s="341" t="s">
        <v>172</v>
      </c>
      <c r="AH21" s="342"/>
    </row>
    <row r="22" spans="1:39" ht="22.5" customHeight="1" x14ac:dyDescent="0.4">
      <c r="A22" s="399" t="s">
        <v>223</v>
      </c>
      <c r="B22" s="400"/>
      <c r="C22" s="343">
        <v>1</v>
      </c>
      <c r="D22" s="344"/>
      <c r="E22" s="360" t="str">
        <f>'市長杯 U-10クラス_組み合わせ'!W13</f>
        <v>S4スペランツァ</v>
      </c>
      <c r="F22" s="361"/>
      <c r="G22" s="361"/>
      <c r="H22" s="361"/>
      <c r="I22" s="361"/>
      <c r="J22" s="361"/>
      <c r="K22" s="361"/>
      <c r="L22" s="81"/>
      <c r="M22" s="62"/>
      <c r="N22" s="62"/>
      <c r="O22" s="62"/>
      <c r="P22" s="82"/>
      <c r="Q22" s="281" t="s">
        <v>217</v>
      </c>
      <c r="R22" s="282"/>
      <c r="S22" s="83">
        <f>Q8</f>
        <v>1</v>
      </c>
      <c r="T22" s="64" t="s">
        <v>173</v>
      </c>
      <c r="U22" s="84">
        <f>V8</f>
        <v>1</v>
      </c>
      <c r="V22" s="281" t="s">
        <v>218</v>
      </c>
      <c r="W22" s="282"/>
      <c r="X22" s="83">
        <f>Q16</f>
        <v>14</v>
      </c>
      <c r="Y22" s="64" t="s">
        <v>173</v>
      </c>
      <c r="Z22" s="85">
        <f>V16</f>
        <v>0</v>
      </c>
      <c r="AA22" s="343">
        <v>4</v>
      </c>
      <c r="AB22" s="344"/>
      <c r="AC22" s="345">
        <f>AE22-U22-Z22</f>
        <v>14</v>
      </c>
      <c r="AD22" s="344"/>
      <c r="AE22" s="345">
        <f>S22+X22</f>
        <v>15</v>
      </c>
      <c r="AF22" s="346"/>
      <c r="AG22" s="347">
        <v>1</v>
      </c>
      <c r="AH22" s="348"/>
    </row>
    <row r="23" spans="1:39" ht="22.5" customHeight="1" x14ac:dyDescent="0.4">
      <c r="A23" s="399"/>
      <c r="B23" s="400"/>
      <c r="C23" s="337">
        <v>2</v>
      </c>
      <c r="D23" s="338"/>
      <c r="E23" s="362" t="str">
        <f>'市長杯 U-10クラス_組み合わせ'!W15</f>
        <v>FC Riso A</v>
      </c>
      <c r="F23" s="363"/>
      <c r="G23" s="363"/>
      <c r="H23" s="363"/>
      <c r="I23" s="363"/>
      <c r="J23" s="363"/>
      <c r="K23" s="363"/>
      <c r="L23" s="285" t="s">
        <v>217</v>
      </c>
      <c r="M23" s="284"/>
      <c r="N23" s="86">
        <f>U22</f>
        <v>1</v>
      </c>
      <c r="O23" s="68" t="s">
        <v>173</v>
      </c>
      <c r="P23" s="87">
        <f>S22</f>
        <v>1</v>
      </c>
      <c r="Q23" s="88"/>
      <c r="R23" s="89"/>
      <c r="S23" s="89"/>
      <c r="T23" s="89"/>
      <c r="U23" s="90"/>
      <c r="V23" s="283" t="s">
        <v>218</v>
      </c>
      <c r="W23" s="284"/>
      <c r="X23" s="86">
        <f>Q12</f>
        <v>7</v>
      </c>
      <c r="Y23" s="68" t="s">
        <v>173</v>
      </c>
      <c r="Z23" s="91">
        <f>V12</f>
        <v>0</v>
      </c>
      <c r="AA23" s="337">
        <v>4</v>
      </c>
      <c r="AB23" s="338"/>
      <c r="AC23" s="339">
        <f>AE23-P23-Z23</f>
        <v>7</v>
      </c>
      <c r="AD23" s="338"/>
      <c r="AE23" s="339">
        <f>N23+X23</f>
        <v>8</v>
      </c>
      <c r="AF23" s="340"/>
      <c r="AG23" s="329">
        <v>2</v>
      </c>
      <c r="AH23" s="330"/>
    </row>
    <row r="24" spans="1:39" ht="22.5" customHeight="1" thickBot="1" x14ac:dyDescent="0.45">
      <c r="A24" s="399"/>
      <c r="B24" s="400"/>
      <c r="C24" s="331">
        <v>3</v>
      </c>
      <c r="D24" s="332"/>
      <c r="E24" s="364" t="str">
        <f>'市長杯 U-10クラス_組み合わせ'!W17</f>
        <v>宇大付属小SSS　U-10</v>
      </c>
      <c r="F24" s="365"/>
      <c r="G24" s="365"/>
      <c r="H24" s="365"/>
      <c r="I24" s="365"/>
      <c r="J24" s="365"/>
      <c r="K24" s="365"/>
      <c r="L24" s="286" t="s">
        <v>219</v>
      </c>
      <c r="M24" s="287"/>
      <c r="N24" s="92">
        <f>Z22</f>
        <v>0</v>
      </c>
      <c r="O24" s="75" t="s">
        <v>173</v>
      </c>
      <c r="P24" s="93">
        <f>X22</f>
        <v>14</v>
      </c>
      <c r="Q24" s="288" t="s">
        <v>219</v>
      </c>
      <c r="R24" s="287"/>
      <c r="S24" s="92">
        <f>Z23</f>
        <v>0</v>
      </c>
      <c r="T24" s="75" t="s">
        <v>173</v>
      </c>
      <c r="U24" s="93">
        <f>X23</f>
        <v>7</v>
      </c>
      <c r="V24" s="94"/>
      <c r="W24" s="95"/>
      <c r="X24" s="95"/>
      <c r="Y24" s="95"/>
      <c r="Z24" s="96"/>
      <c r="AA24" s="331">
        <v>0</v>
      </c>
      <c r="AB24" s="332"/>
      <c r="AC24" s="333">
        <f>AE24-P24-U24</f>
        <v>-21</v>
      </c>
      <c r="AD24" s="332"/>
      <c r="AE24" s="333">
        <f>N29+S29</f>
        <v>0</v>
      </c>
      <c r="AF24" s="334"/>
      <c r="AG24" s="335">
        <v>3</v>
      </c>
      <c r="AH24" s="336"/>
    </row>
    <row r="25" spans="1:39" ht="18.75" customHeight="1" thickBot="1" x14ac:dyDescent="0.45">
      <c r="A25" s="141"/>
      <c r="B25" s="141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39" ht="18.75" customHeight="1" thickBot="1" x14ac:dyDescent="0.45">
      <c r="A26" s="141"/>
      <c r="B26" s="141"/>
      <c r="C26" s="358" t="s">
        <v>182</v>
      </c>
      <c r="D26" s="359"/>
      <c r="E26" s="359"/>
      <c r="F26" s="359"/>
      <c r="G26" s="359"/>
      <c r="H26" s="359"/>
      <c r="I26" s="359"/>
      <c r="J26" s="359"/>
      <c r="K26" s="359"/>
      <c r="L26" s="366" t="str">
        <f>E27</f>
        <v>ISOSC</v>
      </c>
      <c r="M26" s="367"/>
      <c r="N26" s="367"/>
      <c r="O26" s="367"/>
      <c r="P26" s="368"/>
      <c r="Q26" s="369" t="str">
        <f>E28</f>
        <v>ともぞうSC　U10</v>
      </c>
      <c r="R26" s="367"/>
      <c r="S26" s="367"/>
      <c r="T26" s="367"/>
      <c r="U26" s="368"/>
      <c r="V26" s="369" t="str">
        <f>E29</f>
        <v>FCアネーロ・U-10</v>
      </c>
      <c r="W26" s="367"/>
      <c r="X26" s="367"/>
      <c r="Y26" s="367"/>
      <c r="Z26" s="370"/>
      <c r="AA26" s="352" t="s">
        <v>169</v>
      </c>
      <c r="AB26" s="350"/>
      <c r="AC26" s="349" t="s">
        <v>170</v>
      </c>
      <c r="AD26" s="350"/>
      <c r="AE26" s="349" t="s">
        <v>171</v>
      </c>
      <c r="AF26" s="351"/>
      <c r="AG26" s="341" t="s">
        <v>172</v>
      </c>
      <c r="AH26" s="342"/>
    </row>
    <row r="27" spans="1:39" ht="22.5" customHeight="1" x14ac:dyDescent="0.4">
      <c r="A27" s="399"/>
      <c r="B27" s="400"/>
      <c r="C27" s="343">
        <v>4</v>
      </c>
      <c r="D27" s="344"/>
      <c r="E27" s="360" t="str">
        <f>'市長杯 U-10クラス_組み合わせ'!W19</f>
        <v>ISOSC</v>
      </c>
      <c r="F27" s="361"/>
      <c r="G27" s="361"/>
      <c r="H27" s="361"/>
      <c r="I27" s="361"/>
      <c r="J27" s="361"/>
      <c r="K27" s="361"/>
      <c r="L27" s="81"/>
      <c r="M27" s="62"/>
      <c r="N27" s="62"/>
      <c r="O27" s="62"/>
      <c r="P27" s="82"/>
      <c r="Q27" s="281" t="s">
        <v>219</v>
      </c>
      <c r="R27" s="282"/>
      <c r="S27" s="83">
        <f>Q10</f>
        <v>1</v>
      </c>
      <c r="T27" s="64" t="s">
        <v>173</v>
      </c>
      <c r="U27" s="84">
        <f>V10</f>
        <v>4</v>
      </c>
      <c r="V27" s="281" t="s">
        <v>218</v>
      </c>
      <c r="W27" s="282"/>
      <c r="X27" s="83">
        <f>Q18</f>
        <v>2</v>
      </c>
      <c r="Y27" s="64" t="s">
        <v>173</v>
      </c>
      <c r="Z27" s="85">
        <f>V18</f>
        <v>0</v>
      </c>
      <c r="AA27" s="343">
        <v>3</v>
      </c>
      <c r="AB27" s="344"/>
      <c r="AC27" s="345">
        <f>AE27-U27-Z27</f>
        <v>-1</v>
      </c>
      <c r="AD27" s="344"/>
      <c r="AE27" s="345">
        <f>S27+X27</f>
        <v>3</v>
      </c>
      <c r="AF27" s="346"/>
      <c r="AG27" s="347">
        <v>2</v>
      </c>
      <c r="AH27" s="348"/>
    </row>
    <row r="28" spans="1:39" ht="22.5" customHeight="1" x14ac:dyDescent="0.4">
      <c r="A28" s="399" t="s">
        <v>224</v>
      </c>
      <c r="B28" s="400"/>
      <c r="C28" s="337">
        <v>5</v>
      </c>
      <c r="D28" s="338"/>
      <c r="E28" s="362" t="str">
        <f>'市長杯 U-10クラス_組み合わせ'!W21</f>
        <v>ともぞうSC　U10</v>
      </c>
      <c r="F28" s="363"/>
      <c r="G28" s="363"/>
      <c r="H28" s="363"/>
      <c r="I28" s="363"/>
      <c r="J28" s="363"/>
      <c r="K28" s="363"/>
      <c r="L28" s="285" t="s">
        <v>218</v>
      </c>
      <c r="M28" s="284"/>
      <c r="N28" s="86">
        <f>U27</f>
        <v>4</v>
      </c>
      <c r="O28" s="68" t="s">
        <v>173</v>
      </c>
      <c r="P28" s="87">
        <f>S27</f>
        <v>1</v>
      </c>
      <c r="Q28" s="88"/>
      <c r="R28" s="89"/>
      <c r="S28" s="89"/>
      <c r="T28" s="89"/>
      <c r="U28" s="90"/>
      <c r="V28" s="283" t="s">
        <v>218</v>
      </c>
      <c r="W28" s="284"/>
      <c r="X28" s="86">
        <f>Q14</f>
        <v>1</v>
      </c>
      <c r="Y28" s="68" t="s">
        <v>173</v>
      </c>
      <c r="Z28" s="91">
        <f>V14</f>
        <v>0</v>
      </c>
      <c r="AA28" s="337">
        <v>6</v>
      </c>
      <c r="AB28" s="338"/>
      <c r="AC28" s="339">
        <f>AE28-P28-Z28</f>
        <v>4</v>
      </c>
      <c r="AD28" s="338"/>
      <c r="AE28" s="339">
        <f>N28+X28</f>
        <v>5</v>
      </c>
      <c r="AF28" s="340"/>
      <c r="AG28" s="329">
        <v>1</v>
      </c>
      <c r="AH28" s="330"/>
    </row>
    <row r="29" spans="1:39" ht="22.5" customHeight="1" thickBot="1" x14ac:dyDescent="0.45">
      <c r="A29" s="399"/>
      <c r="B29" s="400"/>
      <c r="C29" s="331">
        <v>6</v>
      </c>
      <c r="D29" s="332"/>
      <c r="E29" s="364" t="str">
        <f>'市長杯 U-10クラス_組み合わせ'!W23</f>
        <v>FCアネーロ・U-10</v>
      </c>
      <c r="F29" s="365"/>
      <c r="G29" s="365"/>
      <c r="H29" s="365"/>
      <c r="I29" s="365"/>
      <c r="J29" s="365"/>
      <c r="K29" s="365"/>
      <c r="L29" s="286" t="s">
        <v>219</v>
      </c>
      <c r="M29" s="287"/>
      <c r="N29" s="92">
        <f>Z27</f>
        <v>0</v>
      </c>
      <c r="O29" s="75" t="s">
        <v>173</v>
      </c>
      <c r="P29" s="93">
        <f>X27</f>
        <v>2</v>
      </c>
      <c r="Q29" s="288" t="s">
        <v>219</v>
      </c>
      <c r="R29" s="287"/>
      <c r="S29" s="92">
        <f>Z28</f>
        <v>0</v>
      </c>
      <c r="T29" s="75" t="s">
        <v>173</v>
      </c>
      <c r="U29" s="93">
        <f>X28</f>
        <v>1</v>
      </c>
      <c r="V29" s="94"/>
      <c r="W29" s="95"/>
      <c r="X29" s="95"/>
      <c r="Y29" s="95"/>
      <c r="Z29" s="96"/>
      <c r="AA29" s="331">
        <v>0</v>
      </c>
      <c r="AB29" s="332"/>
      <c r="AC29" s="333">
        <f>AE29-P29-U29</f>
        <v>-3</v>
      </c>
      <c r="AD29" s="332"/>
      <c r="AE29" s="333">
        <f>N29+S29</f>
        <v>0</v>
      </c>
      <c r="AF29" s="334"/>
      <c r="AG29" s="335">
        <v>3</v>
      </c>
      <c r="AH29" s="336"/>
    </row>
    <row r="30" spans="1:39" ht="18.75" customHeight="1" x14ac:dyDescent="0.4">
      <c r="C30" s="43"/>
      <c r="D30" s="43"/>
      <c r="E30" s="56"/>
      <c r="F30" s="56"/>
      <c r="G30" s="56"/>
      <c r="H30" s="56"/>
      <c r="I30" s="56"/>
      <c r="J30" s="56"/>
      <c r="K30" s="56"/>
      <c r="L30" s="56"/>
      <c r="M30" s="56"/>
      <c r="N30" s="43"/>
      <c r="O30" s="43"/>
      <c r="P30" s="44"/>
      <c r="Q30" s="43"/>
      <c r="R30" s="44"/>
      <c r="S30" s="43"/>
      <c r="T30" s="43"/>
      <c r="U30" s="44"/>
      <c r="V30" s="43"/>
      <c r="W30" s="44"/>
      <c r="X30" s="45"/>
      <c r="Y30" s="45"/>
      <c r="Z30" s="45"/>
      <c r="AA30" s="45"/>
      <c r="AB30" s="45"/>
      <c r="AC30" s="43"/>
      <c r="AD30" s="43"/>
      <c r="AE30" s="43"/>
      <c r="AF30" s="43"/>
      <c r="AG30" s="43"/>
      <c r="AH30" s="43"/>
      <c r="AI30" s="43"/>
      <c r="AJ30" s="43"/>
    </row>
    <row r="31" spans="1:39" ht="18.75" customHeight="1" x14ac:dyDescent="0.4">
      <c r="A31" s="292" t="s">
        <v>177</v>
      </c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</row>
    <row r="32" spans="1:39" ht="18.75" customHeight="1" x14ac:dyDescent="0.4">
      <c r="A32" s="292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</row>
    <row r="33" spans="1:39" ht="18.75" customHeight="1" x14ac:dyDescent="0.4">
      <c r="B33" s="41" t="s">
        <v>179</v>
      </c>
      <c r="C33" s="41"/>
      <c r="D33" s="41"/>
      <c r="E33" s="41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</row>
    <row r="34" spans="1:39" ht="18.75" customHeight="1" x14ac:dyDescent="0.4">
      <c r="B34" s="293" t="s">
        <v>159</v>
      </c>
      <c r="C34" s="293"/>
      <c r="D34" s="293"/>
      <c r="E34" s="293"/>
      <c r="F34" s="294" t="str">
        <f>'市長杯 U-10クラス_組み合わせ'!T26</f>
        <v>豊　郷　北　小</v>
      </c>
      <c r="G34" s="294"/>
      <c r="H34" s="294"/>
      <c r="I34" s="294"/>
      <c r="J34" s="294"/>
      <c r="K34" s="294"/>
      <c r="L34" s="294"/>
      <c r="M34" s="294"/>
      <c r="N34" s="293" t="s">
        <v>160</v>
      </c>
      <c r="O34" s="293"/>
      <c r="P34" s="293"/>
      <c r="Q34" s="293"/>
      <c r="R34" s="294" t="str">
        <f>'市長杯 U-10クラス_組み合わせ'!W39</f>
        <v xml:space="preserve">豊郷JFC宇都宮　U-10 </v>
      </c>
      <c r="S34" s="294"/>
      <c r="T34" s="294"/>
      <c r="U34" s="294"/>
      <c r="V34" s="294"/>
      <c r="W34" s="294"/>
      <c r="X34" s="294"/>
      <c r="Y34" s="294"/>
      <c r="Z34" s="293" t="s">
        <v>161</v>
      </c>
      <c r="AA34" s="293"/>
      <c r="AB34" s="293"/>
      <c r="AC34" s="293"/>
      <c r="AD34" s="295">
        <v>44381</v>
      </c>
      <c r="AE34" s="296"/>
      <c r="AF34" s="296"/>
      <c r="AG34" s="296"/>
      <c r="AH34" s="296"/>
      <c r="AI34" s="296"/>
      <c r="AJ34" s="296"/>
      <c r="AK34" s="297">
        <f>AD34</f>
        <v>44381</v>
      </c>
      <c r="AL34" s="298"/>
    </row>
    <row r="35" spans="1:39" ht="18.75" customHeight="1" x14ac:dyDescent="0.4">
      <c r="T35" s="42"/>
    </row>
    <row r="36" spans="1:39" ht="18.75" customHeight="1" thickBot="1" x14ac:dyDescent="0.45">
      <c r="A36" s="280" t="s">
        <v>213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</row>
    <row r="37" spans="1:39" ht="18.75" customHeight="1" thickBot="1" x14ac:dyDescent="0.45">
      <c r="A37" s="289"/>
      <c r="B37" s="290"/>
      <c r="C37" s="291" t="s">
        <v>162</v>
      </c>
      <c r="D37" s="291"/>
      <c r="E37" s="291"/>
      <c r="F37" s="290" t="s">
        <v>163</v>
      </c>
      <c r="G37" s="290"/>
      <c r="H37" s="290"/>
      <c r="I37" s="291" t="s">
        <v>164</v>
      </c>
      <c r="J37" s="291"/>
      <c r="K37" s="291"/>
      <c r="L37" s="291"/>
      <c r="M37" s="291"/>
      <c r="N37" s="291"/>
      <c r="O37" s="291"/>
      <c r="P37" s="291"/>
      <c r="Q37" s="291" t="s">
        <v>165</v>
      </c>
      <c r="R37" s="291"/>
      <c r="S37" s="291"/>
      <c r="T37" s="291"/>
      <c r="U37" s="291"/>
      <c r="V37" s="291"/>
      <c r="W37" s="291"/>
      <c r="X37" s="291" t="s">
        <v>164</v>
      </c>
      <c r="Y37" s="291"/>
      <c r="Z37" s="291"/>
      <c r="AA37" s="291"/>
      <c r="AB37" s="291"/>
      <c r="AC37" s="291"/>
      <c r="AD37" s="291"/>
      <c r="AE37" s="291"/>
      <c r="AF37" s="290" t="s">
        <v>163</v>
      </c>
      <c r="AG37" s="290"/>
      <c r="AH37" s="290"/>
      <c r="AI37" s="290" t="s">
        <v>166</v>
      </c>
      <c r="AJ37" s="290"/>
      <c r="AK37" s="290"/>
      <c r="AL37" s="290"/>
      <c r="AM37" s="299"/>
    </row>
    <row r="38" spans="1:39" ht="18.75" customHeight="1" x14ac:dyDescent="0.4">
      <c r="A38" s="314">
        <v>1</v>
      </c>
      <c r="B38" s="315"/>
      <c r="C38" s="316">
        <v>0.375</v>
      </c>
      <c r="D38" s="316"/>
      <c r="E38" s="316"/>
      <c r="F38" s="317"/>
      <c r="G38" s="317"/>
      <c r="H38" s="317"/>
      <c r="I38" s="318" t="str">
        <f>E52</f>
        <v>スポルト宇都宮　U10</v>
      </c>
      <c r="J38" s="319"/>
      <c r="K38" s="319"/>
      <c r="L38" s="319"/>
      <c r="M38" s="319"/>
      <c r="N38" s="319"/>
      <c r="O38" s="319"/>
      <c r="P38" s="319"/>
      <c r="Q38" s="300">
        <f>IF(OR(S38="",S39=""),"",S38+S39)</f>
        <v>0</v>
      </c>
      <c r="R38" s="320"/>
      <c r="S38" s="48">
        <v>0</v>
      </c>
      <c r="T38" s="49" t="s">
        <v>167</v>
      </c>
      <c r="U38" s="48">
        <v>0</v>
      </c>
      <c r="V38" s="300">
        <f>IF(OR(U38="",U39=""),"",U38+U39)</f>
        <v>0</v>
      </c>
      <c r="W38" s="300"/>
      <c r="X38" s="318" t="str">
        <f>E53</f>
        <v>FCアリーバ　U10</v>
      </c>
      <c r="Y38" s="319"/>
      <c r="Z38" s="319"/>
      <c r="AA38" s="319"/>
      <c r="AB38" s="319"/>
      <c r="AC38" s="319"/>
      <c r="AD38" s="319"/>
      <c r="AE38" s="319"/>
      <c r="AF38" s="317"/>
      <c r="AG38" s="317"/>
      <c r="AH38" s="317"/>
      <c r="AI38" s="300" t="s">
        <v>186</v>
      </c>
      <c r="AJ38" s="300"/>
      <c r="AK38" s="300"/>
      <c r="AL38" s="300"/>
      <c r="AM38" s="301"/>
    </row>
    <row r="39" spans="1:39" ht="18.75" customHeight="1" x14ac:dyDescent="0.4">
      <c r="A39" s="306"/>
      <c r="B39" s="307"/>
      <c r="C39" s="308"/>
      <c r="D39" s="308"/>
      <c r="E39" s="308"/>
      <c r="F39" s="309"/>
      <c r="G39" s="309"/>
      <c r="H39" s="309"/>
      <c r="I39" s="312"/>
      <c r="J39" s="312"/>
      <c r="K39" s="312"/>
      <c r="L39" s="312"/>
      <c r="M39" s="312"/>
      <c r="N39" s="312"/>
      <c r="O39" s="312"/>
      <c r="P39" s="312"/>
      <c r="Q39" s="313"/>
      <c r="R39" s="313"/>
      <c r="S39" s="50">
        <v>0</v>
      </c>
      <c r="T39" s="51" t="s">
        <v>167</v>
      </c>
      <c r="U39" s="50">
        <v>0</v>
      </c>
      <c r="V39" s="302"/>
      <c r="W39" s="302"/>
      <c r="X39" s="312"/>
      <c r="Y39" s="312"/>
      <c r="Z39" s="312"/>
      <c r="AA39" s="312"/>
      <c r="AB39" s="312"/>
      <c r="AC39" s="312"/>
      <c r="AD39" s="312"/>
      <c r="AE39" s="312"/>
      <c r="AF39" s="309"/>
      <c r="AG39" s="309"/>
      <c r="AH39" s="309"/>
      <c r="AI39" s="302"/>
      <c r="AJ39" s="302"/>
      <c r="AK39" s="302"/>
      <c r="AL39" s="302"/>
      <c r="AM39" s="303"/>
    </row>
    <row r="40" spans="1:39" ht="18.75" customHeight="1" x14ac:dyDescent="0.4">
      <c r="A40" s="304">
        <v>2</v>
      </c>
      <c r="B40" s="305"/>
      <c r="C40" s="308">
        <f>C38+"0:30"</f>
        <v>0.39583333333333331</v>
      </c>
      <c r="D40" s="308">
        <v>0.4375</v>
      </c>
      <c r="E40" s="308"/>
      <c r="F40" s="309"/>
      <c r="G40" s="309"/>
      <c r="H40" s="309"/>
      <c r="I40" s="310" t="str">
        <f>E57</f>
        <v>unionsc U10</v>
      </c>
      <c r="J40" s="311"/>
      <c r="K40" s="311"/>
      <c r="L40" s="311"/>
      <c r="M40" s="311"/>
      <c r="N40" s="311"/>
      <c r="O40" s="311"/>
      <c r="P40" s="311"/>
      <c r="Q40" s="302">
        <f t="shared" ref="Q40" si="14">IF(OR(S40="",S41=""),"",S40+S41)</f>
        <v>4</v>
      </c>
      <c r="R40" s="313"/>
      <c r="S40" s="52">
        <v>1</v>
      </c>
      <c r="T40" s="53" t="s">
        <v>167</v>
      </c>
      <c r="U40" s="52">
        <v>0</v>
      </c>
      <c r="V40" s="302">
        <f t="shared" ref="V40" si="15">IF(OR(U40="",U41=""),"",U40+U41)</f>
        <v>0</v>
      </c>
      <c r="W40" s="302"/>
      <c r="X40" s="310" t="str">
        <f>E58</f>
        <v>サウス宇都宮SC</v>
      </c>
      <c r="Y40" s="311"/>
      <c r="Z40" s="311"/>
      <c r="AA40" s="311"/>
      <c r="AB40" s="311"/>
      <c r="AC40" s="311"/>
      <c r="AD40" s="311"/>
      <c r="AE40" s="311"/>
      <c r="AF40" s="309"/>
      <c r="AG40" s="309"/>
      <c r="AH40" s="309"/>
      <c r="AI40" s="302" t="s">
        <v>187</v>
      </c>
      <c r="AJ40" s="302"/>
      <c r="AK40" s="302"/>
      <c r="AL40" s="302"/>
      <c r="AM40" s="303"/>
    </row>
    <row r="41" spans="1:39" ht="18.75" customHeight="1" x14ac:dyDescent="0.4">
      <c r="A41" s="306"/>
      <c r="B41" s="307"/>
      <c r="C41" s="308"/>
      <c r="D41" s="308"/>
      <c r="E41" s="308"/>
      <c r="F41" s="309"/>
      <c r="G41" s="309"/>
      <c r="H41" s="309"/>
      <c r="I41" s="312"/>
      <c r="J41" s="312"/>
      <c r="K41" s="312"/>
      <c r="L41" s="312"/>
      <c r="M41" s="312"/>
      <c r="N41" s="312"/>
      <c r="O41" s="312"/>
      <c r="P41" s="312"/>
      <c r="Q41" s="313"/>
      <c r="R41" s="313"/>
      <c r="S41" s="50">
        <v>3</v>
      </c>
      <c r="T41" s="51" t="s">
        <v>167</v>
      </c>
      <c r="U41" s="50">
        <v>0</v>
      </c>
      <c r="V41" s="302"/>
      <c r="W41" s="302"/>
      <c r="X41" s="312"/>
      <c r="Y41" s="312"/>
      <c r="Z41" s="312"/>
      <c r="AA41" s="312"/>
      <c r="AB41" s="312"/>
      <c r="AC41" s="312"/>
      <c r="AD41" s="312"/>
      <c r="AE41" s="312"/>
      <c r="AF41" s="309"/>
      <c r="AG41" s="309"/>
      <c r="AH41" s="309"/>
      <c r="AI41" s="302"/>
      <c r="AJ41" s="302"/>
      <c r="AK41" s="302"/>
      <c r="AL41" s="302"/>
      <c r="AM41" s="303"/>
    </row>
    <row r="42" spans="1:39" ht="18.75" customHeight="1" x14ac:dyDescent="0.4">
      <c r="A42" s="304">
        <v>3</v>
      </c>
      <c r="B42" s="305"/>
      <c r="C42" s="308">
        <f t="shared" ref="C42" si="16">C40+"0:30"</f>
        <v>0.41666666666666663</v>
      </c>
      <c r="D42" s="308">
        <v>0.47916666666666702</v>
      </c>
      <c r="E42" s="308"/>
      <c r="F42" s="309"/>
      <c r="G42" s="309"/>
      <c r="H42" s="309"/>
      <c r="I42" s="310" t="str">
        <f>E53</f>
        <v>FCアリーバ　U10</v>
      </c>
      <c r="J42" s="311"/>
      <c r="K42" s="311"/>
      <c r="L42" s="311"/>
      <c r="M42" s="311"/>
      <c r="N42" s="311"/>
      <c r="O42" s="311"/>
      <c r="P42" s="311"/>
      <c r="Q42" s="302">
        <f t="shared" ref="Q42" si="17">IF(OR(S42="",S43=""),"",S42+S43)</f>
        <v>1</v>
      </c>
      <c r="R42" s="313"/>
      <c r="S42" s="52">
        <v>0</v>
      </c>
      <c r="T42" s="53" t="s">
        <v>167</v>
      </c>
      <c r="U42" s="52">
        <v>1</v>
      </c>
      <c r="V42" s="302">
        <f t="shared" ref="V42" si="18">IF(OR(U42="",U43=""),"",U42+U43)</f>
        <v>1</v>
      </c>
      <c r="W42" s="302"/>
      <c r="X42" s="310" t="str">
        <f>E54</f>
        <v>カテット白沢SS</v>
      </c>
      <c r="Y42" s="311"/>
      <c r="Z42" s="311"/>
      <c r="AA42" s="311"/>
      <c r="AB42" s="311"/>
      <c r="AC42" s="311"/>
      <c r="AD42" s="311"/>
      <c r="AE42" s="311"/>
      <c r="AF42" s="309"/>
      <c r="AG42" s="309"/>
      <c r="AH42" s="309"/>
      <c r="AI42" s="302" t="s">
        <v>188</v>
      </c>
      <c r="AJ42" s="302"/>
      <c r="AK42" s="302"/>
      <c r="AL42" s="302"/>
      <c r="AM42" s="303"/>
    </row>
    <row r="43" spans="1:39" ht="18.75" customHeight="1" x14ac:dyDescent="0.4">
      <c r="A43" s="306"/>
      <c r="B43" s="307"/>
      <c r="C43" s="308"/>
      <c r="D43" s="308"/>
      <c r="E43" s="308"/>
      <c r="F43" s="309"/>
      <c r="G43" s="309"/>
      <c r="H43" s="309"/>
      <c r="I43" s="312"/>
      <c r="J43" s="312"/>
      <c r="K43" s="312"/>
      <c r="L43" s="312"/>
      <c r="M43" s="312"/>
      <c r="N43" s="312"/>
      <c r="O43" s="312"/>
      <c r="P43" s="312"/>
      <c r="Q43" s="313"/>
      <c r="R43" s="313"/>
      <c r="S43" s="50">
        <v>1</v>
      </c>
      <c r="T43" s="51" t="s">
        <v>167</v>
      </c>
      <c r="U43" s="50">
        <v>0</v>
      </c>
      <c r="V43" s="302"/>
      <c r="W43" s="302"/>
      <c r="X43" s="312"/>
      <c r="Y43" s="312"/>
      <c r="Z43" s="312"/>
      <c r="AA43" s="312"/>
      <c r="AB43" s="312"/>
      <c r="AC43" s="312"/>
      <c r="AD43" s="312"/>
      <c r="AE43" s="312"/>
      <c r="AF43" s="309"/>
      <c r="AG43" s="309"/>
      <c r="AH43" s="309"/>
      <c r="AI43" s="302"/>
      <c r="AJ43" s="302"/>
      <c r="AK43" s="302"/>
      <c r="AL43" s="302"/>
      <c r="AM43" s="303"/>
    </row>
    <row r="44" spans="1:39" ht="18.75" customHeight="1" x14ac:dyDescent="0.4">
      <c r="A44" s="304">
        <v>4</v>
      </c>
      <c r="B44" s="305"/>
      <c r="C44" s="308">
        <f t="shared" ref="C44" si="19">C42+"0:30"</f>
        <v>0.43749999999999994</v>
      </c>
      <c r="D44" s="308">
        <v>0.52083333333333304</v>
      </c>
      <c r="E44" s="308"/>
      <c r="F44" s="309"/>
      <c r="G44" s="309"/>
      <c r="H44" s="309"/>
      <c r="I44" s="310" t="str">
        <f>E58</f>
        <v>サウス宇都宮SC</v>
      </c>
      <c r="J44" s="311"/>
      <c r="K44" s="311"/>
      <c r="L44" s="311"/>
      <c r="M44" s="311"/>
      <c r="N44" s="311"/>
      <c r="O44" s="311"/>
      <c r="P44" s="311"/>
      <c r="Q44" s="302">
        <f t="shared" ref="Q44" si="20">IF(OR(S44="",S45=""),"",S44+S45)</f>
        <v>1</v>
      </c>
      <c r="R44" s="313"/>
      <c r="S44" s="52">
        <v>1</v>
      </c>
      <c r="T44" s="53" t="s">
        <v>167</v>
      </c>
      <c r="U44" s="52">
        <v>0</v>
      </c>
      <c r="V44" s="302">
        <f t="shared" ref="V44" si="21">IF(OR(U44="",U45=""),"",U44+U45)</f>
        <v>2</v>
      </c>
      <c r="W44" s="302"/>
      <c r="X44" s="310" t="str">
        <f>E59</f>
        <v xml:space="preserve">豊郷JFC宇都宮　U-10 </v>
      </c>
      <c r="Y44" s="311"/>
      <c r="Z44" s="311"/>
      <c r="AA44" s="311"/>
      <c r="AB44" s="311"/>
      <c r="AC44" s="311"/>
      <c r="AD44" s="311"/>
      <c r="AE44" s="311"/>
      <c r="AF44" s="309"/>
      <c r="AG44" s="309"/>
      <c r="AH44" s="309"/>
      <c r="AI44" s="302" t="s">
        <v>189</v>
      </c>
      <c r="AJ44" s="302"/>
      <c r="AK44" s="302"/>
      <c r="AL44" s="302"/>
      <c r="AM44" s="303"/>
    </row>
    <row r="45" spans="1:39" ht="18.75" customHeight="1" x14ac:dyDescent="0.4">
      <c r="A45" s="306"/>
      <c r="B45" s="307"/>
      <c r="C45" s="308"/>
      <c r="D45" s="308"/>
      <c r="E45" s="308"/>
      <c r="F45" s="309"/>
      <c r="G45" s="309"/>
      <c r="H45" s="309"/>
      <c r="I45" s="312"/>
      <c r="J45" s="312"/>
      <c r="K45" s="312"/>
      <c r="L45" s="312"/>
      <c r="M45" s="312"/>
      <c r="N45" s="312"/>
      <c r="O45" s="312"/>
      <c r="P45" s="312"/>
      <c r="Q45" s="313"/>
      <c r="R45" s="313"/>
      <c r="S45" s="50">
        <v>0</v>
      </c>
      <c r="T45" s="51" t="s">
        <v>167</v>
      </c>
      <c r="U45" s="50">
        <v>2</v>
      </c>
      <c r="V45" s="302"/>
      <c r="W45" s="302"/>
      <c r="X45" s="312"/>
      <c r="Y45" s="312"/>
      <c r="Z45" s="312"/>
      <c r="AA45" s="312"/>
      <c r="AB45" s="312"/>
      <c r="AC45" s="312"/>
      <c r="AD45" s="312"/>
      <c r="AE45" s="312"/>
      <c r="AF45" s="309"/>
      <c r="AG45" s="309"/>
      <c r="AH45" s="309"/>
      <c r="AI45" s="302"/>
      <c r="AJ45" s="302"/>
      <c r="AK45" s="302"/>
      <c r="AL45" s="302"/>
      <c r="AM45" s="303"/>
    </row>
    <row r="46" spans="1:39" ht="18.75" customHeight="1" x14ac:dyDescent="0.4">
      <c r="A46" s="304">
        <v>5</v>
      </c>
      <c r="B46" s="305"/>
      <c r="C46" s="308">
        <f t="shared" ref="C46" si="22">C44+"0:30"</f>
        <v>0.45833333333333326</v>
      </c>
      <c r="D46" s="308">
        <v>0.5625</v>
      </c>
      <c r="E46" s="308"/>
      <c r="F46" s="309"/>
      <c r="G46" s="309"/>
      <c r="H46" s="309"/>
      <c r="I46" s="310" t="str">
        <f>E52</f>
        <v>スポルト宇都宮　U10</v>
      </c>
      <c r="J46" s="311"/>
      <c r="K46" s="311"/>
      <c r="L46" s="311"/>
      <c r="M46" s="311"/>
      <c r="N46" s="311"/>
      <c r="O46" s="311"/>
      <c r="P46" s="311"/>
      <c r="Q46" s="302">
        <f t="shared" ref="Q46" si="23">IF(OR(S46="",S47=""),"",S46+S47)</f>
        <v>0</v>
      </c>
      <c r="R46" s="313"/>
      <c r="S46" s="52">
        <v>0</v>
      </c>
      <c r="T46" s="53" t="s">
        <v>167</v>
      </c>
      <c r="U46" s="52">
        <v>0</v>
      </c>
      <c r="V46" s="302">
        <f t="shared" ref="V46" si="24">IF(OR(U46="",U47=""),"",U46+U47)</f>
        <v>0</v>
      </c>
      <c r="W46" s="302"/>
      <c r="X46" s="310" t="str">
        <f>E54</f>
        <v>カテット白沢SS</v>
      </c>
      <c r="Y46" s="311"/>
      <c r="Z46" s="311"/>
      <c r="AA46" s="311"/>
      <c r="AB46" s="311"/>
      <c r="AC46" s="311"/>
      <c r="AD46" s="311"/>
      <c r="AE46" s="311"/>
      <c r="AF46" s="309"/>
      <c r="AG46" s="309"/>
      <c r="AH46" s="309"/>
      <c r="AI46" s="302" t="s">
        <v>190</v>
      </c>
      <c r="AJ46" s="302"/>
      <c r="AK46" s="302"/>
      <c r="AL46" s="302"/>
      <c r="AM46" s="303"/>
    </row>
    <row r="47" spans="1:39" ht="18.75" customHeight="1" x14ac:dyDescent="0.4">
      <c r="A47" s="306"/>
      <c r="B47" s="307"/>
      <c r="C47" s="308"/>
      <c r="D47" s="308"/>
      <c r="E47" s="308"/>
      <c r="F47" s="309"/>
      <c r="G47" s="309"/>
      <c r="H47" s="309"/>
      <c r="I47" s="312"/>
      <c r="J47" s="312"/>
      <c r="K47" s="312"/>
      <c r="L47" s="312"/>
      <c r="M47" s="312"/>
      <c r="N47" s="312"/>
      <c r="O47" s="312"/>
      <c r="P47" s="312"/>
      <c r="Q47" s="313"/>
      <c r="R47" s="313"/>
      <c r="S47" s="50">
        <v>0</v>
      </c>
      <c r="T47" s="51" t="s">
        <v>167</v>
      </c>
      <c r="U47" s="50">
        <v>0</v>
      </c>
      <c r="V47" s="302"/>
      <c r="W47" s="302"/>
      <c r="X47" s="312"/>
      <c r="Y47" s="312"/>
      <c r="Z47" s="312"/>
      <c r="AA47" s="312"/>
      <c r="AB47" s="312"/>
      <c r="AC47" s="312"/>
      <c r="AD47" s="312"/>
      <c r="AE47" s="312"/>
      <c r="AF47" s="309"/>
      <c r="AG47" s="309"/>
      <c r="AH47" s="309"/>
      <c r="AI47" s="302"/>
      <c r="AJ47" s="302"/>
      <c r="AK47" s="302"/>
      <c r="AL47" s="302"/>
      <c r="AM47" s="303"/>
    </row>
    <row r="48" spans="1:39" ht="18.75" customHeight="1" x14ac:dyDescent="0.4">
      <c r="A48" s="304">
        <v>6</v>
      </c>
      <c r="B48" s="305"/>
      <c r="C48" s="308">
        <f t="shared" ref="C48" si="25">C46+"0:30"</f>
        <v>0.47916666666666657</v>
      </c>
      <c r="D48" s="308">
        <v>0.60416666666666696</v>
      </c>
      <c r="E48" s="308"/>
      <c r="F48" s="309"/>
      <c r="G48" s="309"/>
      <c r="H48" s="309"/>
      <c r="I48" s="310" t="str">
        <f>E57</f>
        <v>unionsc U10</v>
      </c>
      <c r="J48" s="311"/>
      <c r="K48" s="311"/>
      <c r="L48" s="311"/>
      <c r="M48" s="311"/>
      <c r="N48" s="311"/>
      <c r="O48" s="311"/>
      <c r="P48" s="311"/>
      <c r="Q48" s="302">
        <f t="shared" ref="Q48" si="26">IF(OR(S48="",S49=""),"",S48+S49)</f>
        <v>2</v>
      </c>
      <c r="R48" s="313"/>
      <c r="S48" s="52">
        <v>2</v>
      </c>
      <c r="T48" s="53" t="s">
        <v>167</v>
      </c>
      <c r="U48" s="52">
        <v>0</v>
      </c>
      <c r="V48" s="302">
        <f t="shared" ref="V48" si="27">IF(OR(U48="",U49=""),"",U48+U49)</f>
        <v>0</v>
      </c>
      <c r="W48" s="302"/>
      <c r="X48" s="310" t="str">
        <f>E59</f>
        <v xml:space="preserve">豊郷JFC宇都宮　U-10 </v>
      </c>
      <c r="Y48" s="311"/>
      <c r="Z48" s="311"/>
      <c r="AA48" s="311"/>
      <c r="AB48" s="311"/>
      <c r="AC48" s="311"/>
      <c r="AD48" s="311"/>
      <c r="AE48" s="311"/>
      <c r="AF48" s="309"/>
      <c r="AG48" s="309"/>
      <c r="AH48" s="309"/>
      <c r="AI48" s="302" t="s">
        <v>191</v>
      </c>
      <c r="AJ48" s="302"/>
      <c r="AK48" s="302"/>
      <c r="AL48" s="302"/>
      <c r="AM48" s="303"/>
    </row>
    <row r="49" spans="1:39" ht="18.75" customHeight="1" thickBot="1" x14ac:dyDescent="0.45">
      <c r="A49" s="321"/>
      <c r="B49" s="322"/>
      <c r="C49" s="323"/>
      <c r="D49" s="323"/>
      <c r="E49" s="323"/>
      <c r="F49" s="324"/>
      <c r="G49" s="324"/>
      <c r="H49" s="324"/>
      <c r="I49" s="325"/>
      <c r="J49" s="325"/>
      <c r="K49" s="325"/>
      <c r="L49" s="325"/>
      <c r="M49" s="325"/>
      <c r="N49" s="325"/>
      <c r="O49" s="325"/>
      <c r="P49" s="325"/>
      <c r="Q49" s="326"/>
      <c r="R49" s="326"/>
      <c r="S49" s="54">
        <v>0</v>
      </c>
      <c r="T49" s="55" t="s">
        <v>167</v>
      </c>
      <c r="U49" s="54">
        <v>0</v>
      </c>
      <c r="V49" s="327"/>
      <c r="W49" s="327"/>
      <c r="X49" s="325"/>
      <c r="Y49" s="325"/>
      <c r="Z49" s="325"/>
      <c r="AA49" s="325"/>
      <c r="AB49" s="325"/>
      <c r="AC49" s="325"/>
      <c r="AD49" s="325"/>
      <c r="AE49" s="325"/>
      <c r="AF49" s="324"/>
      <c r="AG49" s="324"/>
      <c r="AH49" s="324"/>
      <c r="AI49" s="327"/>
      <c r="AJ49" s="327"/>
      <c r="AK49" s="327"/>
      <c r="AL49" s="327"/>
      <c r="AM49" s="328"/>
    </row>
    <row r="50" spans="1:39" ht="18.75" customHeight="1" thickBot="1" x14ac:dyDescent="0.45"/>
    <row r="51" spans="1:39" ht="18.75" customHeight="1" thickBot="1" x14ac:dyDescent="0.45">
      <c r="A51" s="141"/>
      <c r="B51" s="141"/>
      <c r="C51" s="358" t="s">
        <v>174</v>
      </c>
      <c r="D51" s="359"/>
      <c r="E51" s="359"/>
      <c r="F51" s="359"/>
      <c r="G51" s="359"/>
      <c r="H51" s="359"/>
      <c r="I51" s="359"/>
      <c r="J51" s="359"/>
      <c r="K51" s="359"/>
      <c r="L51" s="366" t="str">
        <f>E52</f>
        <v>スポルト宇都宮　U10</v>
      </c>
      <c r="M51" s="367"/>
      <c r="N51" s="367"/>
      <c r="O51" s="367"/>
      <c r="P51" s="368"/>
      <c r="Q51" s="369" t="str">
        <f>E53</f>
        <v>FCアリーバ　U10</v>
      </c>
      <c r="R51" s="367"/>
      <c r="S51" s="367"/>
      <c r="T51" s="367"/>
      <c r="U51" s="368"/>
      <c r="V51" s="369" t="str">
        <f>E54</f>
        <v>カテット白沢SS</v>
      </c>
      <c r="W51" s="367"/>
      <c r="X51" s="367"/>
      <c r="Y51" s="367"/>
      <c r="Z51" s="370"/>
      <c r="AA51" s="352" t="s">
        <v>169</v>
      </c>
      <c r="AB51" s="350"/>
      <c r="AC51" s="349" t="s">
        <v>170</v>
      </c>
      <c r="AD51" s="350"/>
      <c r="AE51" s="349" t="s">
        <v>171</v>
      </c>
      <c r="AF51" s="351"/>
      <c r="AG51" s="341" t="s">
        <v>172</v>
      </c>
      <c r="AH51" s="342"/>
    </row>
    <row r="52" spans="1:39" ht="22.5" customHeight="1" x14ac:dyDescent="0.4">
      <c r="A52" s="399"/>
      <c r="B52" s="400"/>
      <c r="C52" s="343">
        <v>1</v>
      </c>
      <c r="D52" s="344"/>
      <c r="E52" s="360" t="str">
        <f>'市長杯 U-10クラス_組み合わせ'!W29</f>
        <v>スポルト宇都宮　U10</v>
      </c>
      <c r="F52" s="361"/>
      <c r="G52" s="361"/>
      <c r="H52" s="361"/>
      <c r="I52" s="361"/>
      <c r="J52" s="361"/>
      <c r="K52" s="361"/>
      <c r="L52" s="81"/>
      <c r="M52" s="62"/>
      <c r="N52" s="62"/>
      <c r="O52" s="62"/>
      <c r="P52" s="82"/>
      <c r="Q52" s="281" t="s">
        <v>217</v>
      </c>
      <c r="R52" s="282"/>
      <c r="S52" s="83">
        <f>Q38</f>
        <v>0</v>
      </c>
      <c r="T52" s="64" t="s">
        <v>173</v>
      </c>
      <c r="U52" s="84">
        <f>V38</f>
        <v>0</v>
      </c>
      <c r="V52" s="281" t="s">
        <v>217</v>
      </c>
      <c r="W52" s="282"/>
      <c r="X52" s="83">
        <f>Q46</f>
        <v>0</v>
      </c>
      <c r="Y52" s="64" t="s">
        <v>173</v>
      </c>
      <c r="Z52" s="85">
        <f>V46</f>
        <v>0</v>
      </c>
      <c r="AA52" s="343">
        <v>2</v>
      </c>
      <c r="AB52" s="344"/>
      <c r="AC52" s="345">
        <f>AE52-U52-Z52</f>
        <v>0</v>
      </c>
      <c r="AD52" s="344"/>
      <c r="AE52" s="345">
        <f>S52+X52</f>
        <v>0</v>
      </c>
      <c r="AF52" s="346"/>
      <c r="AG52" s="347">
        <v>3</v>
      </c>
      <c r="AH52" s="348"/>
      <c r="AJ52" s="43"/>
      <c r="AK52" s="401" t="s">
        <v>220</v>
      </c>
      <c r="AL52" s="401"/>
      <c r="AM52" s="43"/>
    </row>
    <row r="53" spans="1:39" ht="22.5" customHeight="1" x14ac:dyDescent="0.4">
      <c r="A53" s="399"/>
      <c r="B53" s="400"/>
      <c r="C53" s="337">
        <v>2</v>
      </c>
      <c r="D53" s="338"/>
      <c r="E53" s="362" t="str">
        <f>'市長杯 U-10クラス_組み合わせ'!W31</f>
        <v>FCアリーバ　U10</v>
      </c>
      <c r="F53" s="363"/>
      <c r="G53" s="363"/>
      <c r="H53" s="363"/>
      <c r="I53" s="363"/>
      <c r="J53" s="363"/>
      <c r="K53" s="363"/>
      <c r="L53" s="285" t="s">
        <v>217</v>
      </c>
      <c r="M53" s="284"/>
      <c r="N53" s="86">
        <f>U52</f>
        <v>0</v>
      </c>
      <c r="O53" s="68" t="s">
        <v>173</v>
      </c>
      <c r="P53" s="87">
        <f>S52</f>
        <v>0</v>
      </c>
      <c r="Q53" s="88"/>
      <c r="R53" s="89"/>
      <c r="S53" s="89"/>
      <c r="T53" s="89"/>
      <c r="U53" s="90"/>
      <c r="V53" s="283" t="s">
        <v>217</v>
      </c>
      <c r="W53" s="284"/>
      <c r="X53" s="86">
        <f>Q42</f>
        <v>1</v>
      </c>
      <c r="Y53" s="68" t="s">
        <v>173</v>
      </c>
      <c r="Z53" s="91">
        <f>V42</f>
        <v>1</v>
      </c>
      <c r="AA53" s="337">
        <v>2</v>
      </c>
      <c r="AB53" s="338"/>
      <c r="AC53" s="339">
        <f>AE53-P53-Z53</f>
        <v>0</v>
      </c>
      <c r="AD53" s="338"/>
      <c r="AE53" s="339">
        <f>N53+X53</f>
        <v>1</v>
      </c>
      <c r="AF53" s="340"/>
      <c r="AG53" s="329">
        <v>2</v>
      </c>
      <c r="AH53" s="330"/>
      <c r="AJ53" s="43" t="s">
        <v>221</v>
      </c>
      <c r="AK53" s="43">
        <v>2</v>
      </c>
      <c r="AL53" s="43">
        <v>3</v>
      </c>
      <c r="AM53" s="43" t="s">
        <v>222</v>
      </c>
    </row>
    <row r="54" spans="1:39" ht="22.5" customHeight="1" thickBot="1" x14ac:dyDescent="0.45">
      <c r="A54" s="399" t="s">
        <v>225</v>
      </c>
      <c r="B54" s="400"/>
      <c r="C54" s="331">
        <v>3</v>
      </c>
      <c r="D54" s="332"/>
      <c r="E54" s="364" t="str">
        <f>'市長杯 U-10クラス_組み合わせ'!W33</f>
        <v>カテット白沢SS</v>
      </c>
      <c r="F54" s="365"/>
      <c r="G54" s="365"/>
      <c r="H54" s="365"/>
      <c r="I54" s="365"/>
      <c r="J54" s="365"/>
      <c r="K54" s="365"/>
      <c r="L54" s="286" t="s">
        <v>217</v>
      </c>
      <c r="M54" s="287"/>
      <c r="N54" s="92">
        <f>Z52</f>
        <v>0</v>
      </c>
      <c r="O54" s="75" t="s">
        <v>173</v>
      </c>
      <c r="P54" s="93">
        <f>X52</f>
        <v>0</v>
      </c>
      <c r="Q54" s="288" t="s">
        <v>217</v>
      </c>
      <c r="R54" s="287"/>
      <c r="S54" s="92">
        <f>Z53</f>
        <v>1</v>
      </c>
      <c r="T54" s="75" t="s">
        <v>173</v>
      </c>
      <c r="U54" s="93">
        <f>X53</f>
        <v>1</v>
      </c>
      <c r="V54" s="94"/>
      <c r="W54" s="95"/>
      <c r="X54" s="95"/>
      <c r="Y54" s="95"/>
      <c r="Z54" s="96"/>
      <c r="AA54" s="331">
        <v>2</v>
      </c>
      <c r="AB54" s="332"/>
      <c r="AC54" s="333">
        <f>AE54-P54-U54</f>
        <v>0</v>
      </c>
      <c r="AD54" s="332"/>
      <c r="AE54" s="333">
        <f>N54+S54</f>
        <v>1</v>
      </c>
      <c r="AF54" s="334"/>
      <c r="AG54" s="335">
        <v>1</v>
      </c>
      <c r="AH54" s="336"/>
    </row>
    <row r="55" spans="1:39" ht="18.75" customHeight="1" thickBot="1" x14ac:dyDescent="0.45">
      <c r="A55" s="141"/>
      <c r="B55" s="141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39" ht="18.75" customHeight="1" thickBot="1" x14ac:dyDescent="0.45">
      <c r="A56" s="141"/>
      <c r="B56" s="141"/>
      <c r="C56" s="358" t="s">
        <v>180</v>
      </c>
      <c r="D56" s="359"/>
      <c r="E56" s="359"/>
      <c r="F56" s="359"/>
      <c r="G56" s="359"/>
      <c r="H56" s="359"/>
      <c r="I56" s="359"/>
      <c r="J56" s="359"/>
      <c r="K56" s="359"/>
      <c r="L56" s="366" t="str">
        <f>E57</f>
        <v>unionsc U10</v>
      </c>
      <c r="M56" s="367"/>
      <c r="N56" s="367"/>
      <c r="O56" s="367"/>
      <c r="P56" s="368"/>
      <c r="Q56" s="369" t="str">
        <f>E58</f>
        <v>サウス宇都宮SC</v>
      </c>
      <c r="R56" s="367"/>
      <c r="S56" s="367"/>
      <c r="T56" s="367"/>
      <c r="U56" s="368"/>
      <c r="V56" s="369" t="str">
        <f>E59</f>
        <v xml:space="preserve">豊郷JFC宇都宮　U-10 </v>
      </c>
      <c r="W56" s="367"/>
      <c r="X56" s="367"/>
      <c r="Y56" s="367"/>
      <c r="Z56" s="370"/>
      <c r="AA56" s="352" t="s">
        <v>169</v>
      </c>
      <c r="AB56" s="350"/>
      <c r="AC56" s="349" t="s">
        <v>170</v>
      </c>
      <c r="AD56" s="350"/>
      <c r="AE56" s="349" t="s">
        <v>171</v>
      </c>
      <c r="AF56" s="351"/>
      <c r="AG56" s="341" t="s">
        <v>172</v>
      </c>
      <c r="AH56" s="342"/>
    </row>
    <row r="57" spans="1:39" ht="22.5" customHeight="1" x14ac:dyDescent="0.4">
      <c r="A57" s="399" t="s">
        <v>226</v>
      </c>
      <c r="B57" s="400"/>
      <c r="C57" s="343">
        <v>4</v>
      </c>
      <c r="D57" s="344"/>
      <c r="E57" s="360" t="str">
        <f>'市長杯 U-10クラス_組み合わせ'!W35</f>
        <v>unionsc U10</v>
      </c>
      <c r="F57" s="361"/>
      <c r="G57" s="361"/>
      <c r="H57" s="361"/>
      <c r="I57" s="361"/>
      <c r="J57" s="361"/>
      <c r="K57" s="361"/>
      <c r="L57" s="81"/>
      <c r="M57" s="62"/>
      <c r="N57" s="62"/>
      <c r="O57" s="62"/>
      <c r="P57" s="82"/>
      <c r="Q57" s="281" t="s">
        <v>218</v>
      </c>
      <c r="R57" s="282"/>
      <c r="S57" s="83">
        <f>Q40</f>
        <v>4</v>
      </c>
      <c r="T57" s="64" t="s">
        <v>173</v>
      </c>
      <c r="U57" s="84">
        <f>V40</f>
        <v>0</v>
      </c>
      <c r="V57" s="281" t="s">
        <v>218</v>
      </c>
      <c r="W57" s="282"/>
      <c r="X57" s="83">
        <f>Q48</f>
        <v>2</v>
      </c>
      <c r="Y57" s="64" t="s">
        <v>173</v>
      </c>
      <c r="Z57" s="85">
        <f>V48</f>
        <v>0</v>
      </c>
      <c r="AA57" s="343">
        <v>6</v>
      </c>
      <c r="AB57" s="344"/>
      <c r="AC57" s="345">
        <f>AE57-U57-Z57</f>
        <v>6</v>
      </c>
      <c r="AD57" s="344"/>
      <c r="AE57" s="345">
        <f>S57+X57</f>
        <v>6</v>
      </c>
      <c r="AF57" s="346"/>
      <c r="AG57" s="347">
        <v>1</v>
      </c>
      <c r="AH57" s="348"/>
    </row>
    <row r="58" spans="1:39" ht="22.5" customHeight="1" x14ac:dyDescent="0.4">
      <c r="A58" s="399"/>
      <c r="B58" s="400"/>
      <c r="C58" s="337">
        <v>5</v>
      </c>
      <c r="D58" s="338"/>
      <c r="E58" s="362" t="str">
        <f>'市長杯 U-10クラス_組み合わせ'!W37</f>
        <v>サウス宇都宮SC</v>
      </c>
      <c r="F58" s="363"/>
      <c r="G58" s="363"/>
      <c r="H58" s="363"/>
      <c r="I58" s="363"/>
      <c r="J58" s="363"/>
      <c r="K58" s="363"/>
      <c r="L58" s="285" t="s">
        <v>219</v>
      </c>
      <c r="M58" s="284"/>
      <c r="N58" s="86">
        <f>U57</f>
        <v>0</v>
      </c>
      <c r="O58" s="68" t="s">
        <v>173</v>
      </c>
      <c r="P58" s="87">
        <f>S57</f>
        <v>4</v>
      </c>
      <c r="Q58" s="88"/>
      <c r="R58" s="89"/>
      <c r="S58" s="89"/>
      <c r="T58" s="89"/>
      <c r="U58" s="90"/>
      <c r="V58" s="283" t="s">
        <v>219</v>
      </c>
      <c r="W58" s="284"/>
      <c r="X58" s="86">
        <f>Q44</f>
        <v>1</v>
      </c>
      <c r="Y58" s="68" t="s">
        <v>173</v>
      </c>
      <c r="Z58" s="91">
        <f>V44</f>
        <v>2</v>
      </c>
      <c r="AA58" s="337">
        <v>0</v>
      </c>
      <c r="AB58" s="338"/>
      <c r="AC58" s="339">
        <f>AE58-P58-Z58</f>
        <v>-5</v>
      </c>
      <c r="AD58" s="338"/>
      <c r="AE58" s="339">
        <f>N58+X58</f>
        <v>1</v>
      </c>
      <c r="AF58" s="340"/>
      <c r="AG58" s="329">
        <v>3</v>
      </c>
      <c r="AH58" s="330"/>
    </row>
    <row r="59" spans="1:39" ht="22.5" customHeight="1" thickBot="1" x14ac:dyDescent="0.45">
      <c r="A59" s="399"/>
      <c r="B59" s="400"/>
      <c r="C59" s="331">
        <v>6</v>
      </c>
      <c r="D59" s="332"/>
      <c r="E59" s="364" t="str">
        <f>'市長杯 U-10クラス_組み合わせ'!W39</f>
        <v xml:space="preserve">豊郷JFC宇都宮　U-10 </v>
      </c>
      <c r="F59" s="365"/>
      <c r="G59" s="365"/>
      <c r="H59" s="365"/>
      <c r="I59" s="365"/>
      <c r="J59" s="365"/>
      <c r="K59" s="365"/>
      <c r="L59" s="286" t="s">
        <v>219</v>
      </c>
      <c r="M59" s="287"/>
      <c r="N59" s="92">
        <f>Z57</f>
        <v>0</v>
      </c>
      <c r="O59" s="75" t="s">
        <v>173</v>
      </c>
      <c r="P59" s="93">
        <f>X57</f>
        <v>2</v>
      </c>
      <c r="Q59" s="288" t="s">
        <v>218</v>
      </c>
      <c r="R59" s="287"/>
      <c r="S59" s="92">
        <f>Z58</f>
        <v>2</v>
      </c>
      <c r="T59" s="75" t="s">
        <v>173</v>
      </c>
      <c r="U59" s="93">
        <f>X58</f>
        <v>1</v>
      </c>
      <c r="V59" s="94"/>
      <c r="W59" s="95"/>
      <c r="X59" s="95"/>
      <c r="Y59" s="95"/>
      <c r="Z59" s="96"/>
      <c r="AA59" s="331">
        <v>3</v>
      </c>
      <c r="AB59" s="332"/>
      <c r="AC59" s="333">
        <f>AE59-P59-U59</f>
        <v>-1</v>
      </c>
      <c r="AD59" s="332"/>
      <c r="AE59" s="333">
        <f>N59+S59</f>
        <v>2</v>
      </c>
      <c r="AF59" s="334"/>
      <c r="AG59" s="335">
        <v>2</v>
      </c>
      <c r="AH59" s="336"/>
    </row>
    <row r="60" spans="1:39" ht="18.75" customHeight="1" x14ac:dyDescent="0.4">
      <c r="C60" s="43"/>
      <c r="D60" s="43"/>
      <c r="E60" s="56"/>
      <c r="F60" s="56"/>
      <c r="G60" s="56"/>
      <c r="H60" s="56"/>
      <c r="I60" s="56"/>
      <c r="J60" s="56"/>
      <c r="K60" s="56"/>
      <c r="L60" s="56"/>
      <c r="M60" s="56"/>
      <c r="N60" s="43"/>
      <c r="O60" s="43"/>
      <c r="P60" s="44"/>
      <c r="Q60" s="43"/>
      <c r="R60" s="44"/>
      <c r="S60" s="43"/>
      <c r="T60" s="43"/>
      <c r="U60" s="44"/>
      <c r="V60" s="43"/>
      <c r="W60" s="44"/>
      <c r="X60" s="45"/>
      <c r="Y60" s="45"/>
      <c r="Z60" s="45"/>
      <c r="AA60" s="45"/>
      <c r="AB60" s="45"/>
      <c r="AC60" s="43"/>
      <c r="AD60" s="43"/>
      <c r="AE60" s="43"/>
      <c r="AF60" s="43"/>
      <c r="AG60" s="43"/>
      <c r="AH60" s="43"/>
      <c r="AI60" s="43"/>
      <c r="AJ60" s="43"/>
    </row>
    <row r="61" spans="1:39" ht="18.75" customHeight="1" x14ac:dyDescent="0.4">
      <c r="A61" s="292" t="s">
        <v>177</v>
      </c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</row>
    <row r="62" spans="1:39" ht="18.75" customHeight="1" x14ac:dyDescent="0.4">
      <c r="A62" s="292"/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</row>
    <row r="63" spans="1:39" ht="18.75" customHeight="1" x14ac:dyDescent="0.4">
      <c r="B63" s="41" t="s">
        <v>215</v>
      </c>
      <c r="C63" s="41"/>
      <c r="D63" s="41"/>
      <c r="E63" s="41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</row>
    <row r="64" spans="1:39" ht="18.75" customHeight="1" x14ac:dyDescent="0.4">
      <c r="B64" s="293" t="s">
        <v>159</v>
      </c>
      <c r="C64" s="293"/>
      <c r="D64" s="293"/>
      <c r="E64" s="293"/>
      <c r="F64" s="294" t="str">
        <f>'市長杯 U-10クラス_組み合わせ'!T42</f>
        <v>上　河　内　西　小</v>
      </c>
      <c r="G64" s="294"/>
      <c r="H64" s="294"/>
      <c r="I64" s="294"/>
      <c r="J64" s="294"/>
      <c r="K64" s="294"/>
      <c r="L64" s="294"/>
      <c r="M64" s="294"/>
      <c r="N64" s="293" t="s">
        <v>160</v>
      </c>
      <c r="O64" s="293"/>
      <c r="P64" s="293"/>
      <c r="Q64" s="293"/>
      <c r="R64" s="294" t="str">
        <f>'市長杯 U-10クラス_組み合わせ'!W55</f>
        <v>上河内JSC</v>
      </c>
      <c r="S64" s="294"/>
      <c r="T64" s="294"/>
      <c r="U64" s="294"/>
      <c r="V64" s="294"/>
      <c r="W64" s="294"/>
      <c r="X64" s="294"/>
      <c r="Y64" s="294"/>
      <c r="Z64" s="293" t="s">
        <v>161</v>
      </c>
      <c r="AA64" s="293"/>
      <c r="AB64" s="293"/>
      <c r="AC64" s="293"/>
      <c r="AD64" s="295">
        <v>44381</v>
      </c>
      <c r="AE64" s="296"/>
      <c r="AF64" s="296"/>
      <c r="AG64" s="296"/>
      <c r="AH64" s="296"/>
      <c r="AI64" s="296"/>
      <c r="AJ64" s="296"/>
      <c r="AK64" s="297">
        <f>AD64</f>
        <v>44381</v>
      </c>
      <c r="AL64" s="298"/>
    </row>
    <row r="65" spans="1:39" ht="18.75" customHeight="1" x14ac:dyDescent="0.4">
      <c r="T65" s="42"/>
    </row>
    <row r="66" spans="1:39" ht="18.75" customHeight="1" thickBot="1" x14ac:dyDescent="0.45">
      <c r="A66" s="280" t="s">
        <v>213</v>
      </c>
      <c r="B66" s="280"/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0"/>
    </row>
    <row r="67" spans="1:39" ht="18.75" customHeight="1" thickBot="1" x14ac:dyDescent="0.45">
      <c r="A67" s="289"/>
      <c r="B67" s="290"/>
      <c r="C67" s="291" t="s">
        <v>162</v>
      </c>
      <c r="D67" s="291"/>
      <c r="E67" s="291"/>
      <c r="F67" s="290" t="s">
        <v>163</v>
      </c>
      <c r="G67" s="290"/>
      <c r="H67" s="290"/>
      <c r="I67" s="291" t="s">
        <v>164</v>
      </c>
      <c r="J67" s="291"/>
      <c r="K67" s="291"/>
      <c r="L67" s="291"/>
      <c r="M67" s="291"/>
      <c r="N67" s="291"/>
      <c r="O67" s="291"/>
      <c r="P67" s="291"/>
      <c r="Q67" s="291" t="s">
        <v>165</v>
      </c>
      <c r="R67" s="291"/>
      <c r="S67" s="291"/>
      <c r="T67" s="291"/>
      <c r="U67" s="291"/>
      <c r="V67" s="291"/>
      <c r="W67" s="291"/>
      <c r="X67" s="291" t="s">
        <v>164</v>
      </c>
      <c r="Y67" s="291"/>
      <c r="Z67" s="291"/>
      <c r="AA67" s="291"/>
      <c r="AB67" s="291"/>
      <c r="AC67" s="291"/>
      <c r="AD67" s="291"/>
      <c r="AE67" s="291"/>
      <c r="AF67" s="290" t="s">
        <v>163</v>
      </c>
      <c r="AG67" s="290"/>
      <c r="AH67" s="290"/>
      <c r="AI67" s="290" t="s">
        <v>166</v>
      </c>
      <c r="AJ67" s="290"/>
      <c r="AK67" s="290"/>
      <c r="AL67" s="290"/>
      <c r="AM67" s="299"/>
    </row>
    <row r="68" spans="1:39" ht="18.75" customHeight="1" x14ac:dyDescent="0.4">
      <c r="A68" s="314">
        <v>1</v>
      </c>
      <c r="B68" s="315"/>
      <c r="C68" s="316">
        <v>0.375</v>
      </c>
      <c r="D68" s="316"/>
      <c r="E68" s="316"/>
      <c r="F68" s="317"/>
      <c r="G68" s="317"/>
      <c r="H68" s="317"/>
      <c r="I68" s="318" t="str">
        <f>E82</f>
        <v>宝木キッカーズ</v>
      </c>
      <c r="J68" s="319"/>
      <c r="K68" s="319"/>
      <c r="L68" s="319"/>
      <c r="M68" s="319"/>
      <c r="N68" s="319"/>
      <c r="O68" s="319"/>
      <c r="P68" s="319"/>
      <c r="Q68" s="300">
        <f>IF(OR(S68="",S69=""),"",S68+S69)</f>
        <v>6</v>
      </c>
      <c r="R68" s="320"/>
      <c r="S68" s="48">
        <v>4</v>
      </c>
      <c r="T68" s="49" t="s">
        <v>167</v>
      </c>
      <c r="U68" s="48">
        <v>0</v>
      </c>
      <c r="V68" s="300">
        <f>IF(OR(U68="",U69=""),"",U68+U69)</f>
        <v>0</v>
      </c>
      <c r="W68" s="300"/>
      <c r="X68" s="318" t="str">
        <f>E83</f>
        <v>国本JSC　ジュニア</v>
      </c>
      <c r="Y68" s="319"/>
      <c r="Z68" s="319"/>
      <c r="AA68" s="319"/>
      <c r="AB68" s="319"/>
      <c r="AC68" s="319"/>
      <c r="AD68" s="319"/>
      <c r="AE68" s="319"/>
      <c r="AF68" s="317"/>
      <c r="AG68" s="317"/>
      <c r="AH68" s="317"/>
      <c r="AI68" s="300" t="s">
        <v>186</v>
      </c>
      <c r="AJ68" s="300"/>
      <c r="AK68" s="300"/>
      <c r="AL68" s="300"/>
      <c r="AM68" s="301"/>
    </row>
    <row r="69" spans="1:39" ht="18.75" customHeight="1" x14ac:dyDescent="0.4">
      <c r="A69" s="306"/>
      <c r="B69" s="307"/>
      <c r="C69" s="308"/>
      <c r="D69" s="308"/>
      <c r="E69" s="308"/>
      <c r="F69" s="309"/>
      <c r="G69" s="309"/>
      <c r="H69" s="309"/>
      <c r="I69" s="312"/>
      <c r="J69" s="312"/>
      <c r="K69" s="312"/>
      <c r="L69" s="312"/>
      <c r="M69" s="312"/>
      <c r="N69" s="312"/>
      <c r="O69" s="312"/>
      <c r="P69" s="312"/>
      <c r="Q69" s="313"/>
      <c r="R69" s="313"/>
      <c r="S69" s="50">
        <v>2</v>
      </c>
      <c r="T69" s="51" t="s">
        <v>167</v>
      </c>
      <c r="U69" s="50">
        <v>0</v>
      </c>
      <c r="V69" s="302"/>
      <c r="W69" s="302"/>
      <c r="X69" s="312"/>
      <c r="Y69" s="312"/>
      <c r="Z69" s="312"/>
      <c r="AA69" s="312"/>
      <c r="AB69" s="312"/>
      <c r="AC69" s="312"/>
      <c r="AD69" s="312"/>
      <c r="AE69" s="312"/>
      <c r="AF69" s="309"/>
      <c r="AG69" s="309"/>
      <c r="AH69" s="309"/>
      <c r="AI69" s="302"/>
      <c r="AJ69" s="302"/>
      <c r="AK69" s="302"/>
      <c r="AL69" s="302"/>
      <c r="AM69" s="303"/>
    </row>
    <row r="70" spans="1:39" ht="18.75" customHeight="1" x14ac:dyDescent="0.4">
      <c r="A70" s="304">
        <v>2</v>
      </c>
      <c r="B70" s="305"/>
      <c r="C70" s="308">
        <f>C68+"0:30"</f>
        <v>0.39583333333333331</v>
      </c>
      <c r="D70" s="308">
        <v>0.4375</v>
      </c>
      <c r="E70" s="308"/>
      <c r="F70" s="309"/>
      <c r="G70" s="309"/>
      <c r="H70" s="309"/>
      <c r="I70" s="310" t="str">
        <f>E87</f>
        <v>FCグランディールjr</v>
      </c>
      <c r="J70" s="311"/>
      <c r="K70" s="311"/>
      <c r="L70" s="311"/>
      <c r="M70" s="311"/>
      <c r="N70" s="311"/>
      <c r="O70" s="311"/>
      <c r="P70" s="311"/>
      <c r="Q70" s="302">
        <f t="shared" ref="Q70" si="28">IF(OR(S70="",S71=""),"",S70+S71)</f>
        <v>2</v>
      </c>
      <c r="R70" s="313"/>
      <c r="S70" s="52">
        <v>0</v>
      </c>
      <c r="T70" s="53" t="s">
        <v>167</v>
      </c>
      <c r="U70" s="52">
        <v>0</v>
      </c>
      <c r="V70" s="302">
        <f t="shared" ref="V70" si="29">IF(OR(U70="",U71=""),"",U70+U71)</f>
        <v>0</v>
      </c>
      <c r="W70" s="302"/>
      <c r="X70" s="310" t="str">
        <f>E88</f>
        <v>ウエストフットコム　U10</v>
      </c>
      <c r="Y70" s="311"/>
      <c r="Z70" s="311"/>
      <c r="AA70" s="311"/>
      <c r="AB70" s="311"/>
      <c r="AC70" s="311"/>
      <c r="AD70" s="311"/>
      <c r="AE70" s="311"/>
      <c r="AF70" s="309"/>
      <c r="AG70" s="309"/>
      <c r="AH70" s="309"/>
      <c r="AI70" s="302" t="s">
        <v>187</v>
      </c>
      <c r="AJ70" s="302"/>
      <c r="AK70" s="302"/>
      <c r="AL70" s="302"/>
      <c r="AM70" s="303"/>
    </row>
    <row r="71" spans="1:39" ht="18.75" customHeight="1" x14ac:dyDescent="0.4">
      <c r="A71" s="306"/>
      <c r="B71" s="307"/>
      <c r="C71" s="308"/>
      <c r="D71" s="308"/>
      <c r="E71" s="308"/>
      <c r="F71" s="309"/>
      <c r="G71" s="309"/>
      <c r="H71" s="309"/>
      <c r="I71" s="312"/>
      <c r="J71" s="312"/>
      <c r="K71" s="312"/>
      <c r="L71" s="312"/>
      <c r="M71" s="312"/>
      <c r="N71" s="312"/>
      <c r="O71" s="312"/>
      <c r="P71" s="312"/>
      <c r="Q71" s="313"/>
      <c r="R71" s="313"/>
      <c r="S71" s="50">
        <v>2</v>
      </c>
      <c r="T71" s="51" t="s">
        <v>167</v>
      </c>
      <c r="U71" s="50">
        <v>0</v>
      </c>
      <c r="V71" s="302"/>
      <c r="W71" s="302"/>
      <c r="X71" s="312"/>
      <c r="Y71" s="312"/>
      <c r="Z71" s="312"/>
      <c r="AA71" s="312"/>
      <c r="AB71" s="312"/>
      <c r="AC71" s="312"/>
      <c r="AD71" s="312"/>
      <c r="AE71" s="312"/>
      <c r="AF71" s="309"/>
      <c r="AG71" s="309"/>
      <c r="AH71" s="309"/>
      <c r="AI71" s="302"/>
      <c r="AJ71" s="302"/>
      <c r="AK71" s="302"/>
      <c r="AL71" s="302"/>
      <c r="AM71" s="303"/>
    </row>
    <row r="72" spans="1:39" ht="18.75" customHeight="1" x14ac:dyDescent="0.4">
      <c r="A72" s="304">
        <v>3</v>
      </c>
      <c r="B72" s="305"/>
      <c r="C72" s="308">
        <f t="shared" ref="C72" si="30">C70+"0:30"</f>
        <v>0.41666666666666663</v>
      </c>
      <c r="D72" s="308">
        <v>0.47916666666666702</v>
      </c>
      <c r="E72" s="308"/>
      <c r="F72" s="309"/>
      <c r="G72" s="309"/>
      <c r="H72" s="309"/>
      <c r="I72" s="310" t="str">
        <f>E83</f>
        <v>国本JSC　ジュニア</v>
      </c>
      <c r="J72" s="311"/>
      <c r="K72" s="311"/>
      <c r="L72" s="311"/>
      <c r="M72" s="311"/>
      <c r="N72" s="311"/>
      <c r="O72" s="311"/>
      <c r="P72" s="311"/>
      <c r="Q72" s="302">
        <f t="shared" ref="Q72" si="31">IF(OR(S72="",S73=""),"",S72+S73)</f>
        <v>2</v>
      </c>
      <c r="R72" s="313"/>
      <c r="S72" s="52">
        <v>1</v>
      </c>
      <c r="T72" s="53" t="s">
        <v>167</v>
      </c>
      <c r="U72" s="52">
        <v>1</v>
      </c>
      <c r="V72" s="302">
        <f t="shared" ref="V72" si="32">IF(OR(U72="",U73=""),"",U72+U73)</f>
        <v>1</v>
      </c>
      <c r="W72" s="302"/>
      <c r="X72" s="310" t="str">
        <f>E84</f>
        <v>富士見SSS　U-10</v>
      </c>
      <c r="Y72" s="311"/>
      <c r="Z72" s="311"/>
      <c r="AA72" s="311"/>
      <c r="AB72" s="311"/>
      <c r="AC72" s="311"/>
      <c r="AD72" s="311"/>
      <c r="AE72" s="311"/>
      <c r="AF72" s="309"/>
      <c r="AG72" s="309"/>
      <c r="AH72" s="309"/>
      <c r="AI72" s="302" t="s">
        <v>188</v>
      </c>
      <c r="AJ72" s="302"/>
      <c r="AK72" s="302"/>
      <c r="AL72" s="302"/>
      <c r="AM72" s="303"/>
    </row>
    <row r="73" spans="1:39" ht="18.75" customHeight="1" x14ac:dyDescent="0.4">
      <c r="A73" s="306"/>
      <c r="B73" s="307"/>
      <c r="C73" s="308"/>
      <c r="D73" s="308"/>
      <c r="E73" s="308"/>
      <c r="F73" s="309"/>
      <c r="G73" s="309"/>
      <c r="H73" s="309"/>
      <c r="I73" s="312"/>
      <c r="J73" s="312"/>
      <c r="K73" s="312"/>
      <c r="L73" s="312"/>
      <c r="M73" s="312"/>
      <c r="N73" s="312"/>
      <c r="O73" s="312"/>
      <c r="P73" s="312"/>
      <c r="Q73" s="313"/>
      <c r="R73" s="313"/>
      <c r="S73" s="50">
        <v>1</v>
      </c>
      <c r="T73" s="51" t="s">
        <v>167</v>
      </c>
      <c r="U73" s="50">
        <v>0</v>
      </c>
      <c r="V73" s="302"/>
      <c r="W73" s="302"/>
      <c r="X73" s="312"/>
      <c r="Y73" s="312"/>
      <c r="Z73" s="312"/>
      <c r="AA73" s="312"/>
      <c r="AB73" s="312"/>
      <c r="AC73" s="312"/>
      <c r="AD73" s="312"/>
      <c r="AE73" s="312"/>
      <c r="AF73" s="309"/>
      <c r="AG73" s="309"/>
      <c r="AH73" s="309"/>
      <c r="AI73" s="302"/>
      <c r="AJ73" s="302"/>
      <c r="AK73" s="302"/>
      <c r="AL73" s="302"/>
      <c r="AM73" s="303"/>
    </row>
    <row r="74" spans="1:39" ht="18.75" customHeight="1" x14ac:dyDescent="0.4">
      <c r="A74" s="304">
        <v>4</v>
      </c>
      <c r="B74" s="305"/>
      <c r="C74" s="308">
        <f t="shared" ref="C74" si="33">C72+"0:30"</f>
        <v>0.43749999999999994</v>
      </c>
      <c r="D74" s="308">
        <v>0.52083333333333304</v>
      </c>
      <c r="E74" s="308"/>
      <c r="F74" s="309"/>
      <c r="G74" s="309"/>
      <c r="H74" s="309"/>
      <c r="I74" s="310" t="str">
        <f>E88</f>
        <v>ウエストフットコム　U10</v>
      </c>
      <c r="J74" s="311"/>
      <c r="K74" s="311"/>
      <c r="L74" s="311"/>
      <c r="M74" s="311"/>
      <c r="N74" s="311"/>
      <c r="O74" s="311"/>
      <c r="P74" s="311"/>
      <c r="Q74" s="302">
        <f t="shared" ref="Q74" si="34">IF(OR(S74="",S75=""),"",S74+S75)</f>
        <v>0</v>
      </c>
      <c r="R74" s="313"/>
      <c r="S74" s="52">
        <v>0</v>
      </c>
      <c r="T74" s="53" t="s">
        <v>167</v>
      </c>
      <c r="U74" s="52">
        <v>5</v>
      </c>
      <c r="V74" s="302">
        <f t="shared" ref="V74" si="35">IF(OR(U74="",U75=""),"",U74+U75)</f>
        <v>8</v>
      </c>
      <c r="W74" s="302"/>
      <c r="X74" s="310" t="str">
        <f>E89</f>
        <v>上河内JSC</v>
      </c>
      <c r="Y74" s="311"/>
      <c r="Z74" s="311"/>
      <c r="AA74" s="311"/>
      <c r="AB74" s="311"/>
      <c r="AC74" s="311"/>
      <c r="AD74" s="311"/>
      <c r="AE74" s="311"/>
      <c r="AF74" s="309"/>
      <c r="AG74" s="309"/>
      <c r="AH74" s="309"/>
      <c r="AI74" s="302" t="s">
        <v>189</v>
      </c>
      <c r="AJ74" s="302"/>
      <c r="AK74" s="302"/>
      <c r="AL74" s="302"/>
      <c r="AM74" s="303"/>
    </row>
    <row r="75" spans="1:39" ht="18.75" customHeight="1" x14ac:dyDescent="0.4">
      <c r="A75" s="306"/>
      <c r="B75" s="307"/>
      <c r="C75" s="308"/>
      <c r="D75" s="308"/>
      <c r="E75" s="308"/>
      <c r="F75" s="309"/>
      <c r="G75" s="309"/>
      <c r="H75" s="309"/>
      <c r="I75" s="312"/>
      <c r="J75" s="312"/>
      <c r="K75" s="312"/>
      <c r="L75" s="312"/>
      <c r="M75" s="312"/>
      <c r="N75" s="312"/>
      <c r="O75" s="312"/>
      <c r="P75" s="312"/>
      <c r="Q75" s="313"/>
      <c r="R75" s="313"/>
      <c r="S75" s="50">
        <v>0</v>
      </c>
      <c r="T75" s="51" t="s">
        <v>167</v>
      </c>
      <c r="U75" s="50">
        <v>3</v>
      </c>
      <c r="V75" s="302"/>
      <c r="W75" s="302"/>
      <c r="X75" s="312"/>
      <c r="Y75" s="312"/>
      <c r="Z75" s="312"/>
      <c r="AA75" s="312"/>
      <c r="AB75" s="312"/>
      <c r="AC75" s="312"/>
      <c r="AD75" s="312"/>
      <c r="AE75" s="312"/>
      <c r="AF75" s="309"/>
      <c r="AG75" s="309"/>
      <c r="AH75" s="309"/>
      <c r="AI75" s="302"/>
      <c r="AJ75" s="302"/>
      <c r="AK75" s="302"/>
      <c r="AL75" s="302"/>
      <c r="AM75" s="303"/>
    </row>
    <row r="76" spans="1:39" ht="18.75" customHeight="1" x14ac:dyDescent="0.4">
      <c r="A76" s="304">
        <v>5</v>
      </c>
      <c r="B76" s="305"/>
      <c r="C76" s="308">
        <f t="shared" ref="C76" si="36">C74+"0:30"</f>
        <v>0.45833333333333326</v>
      </c>
      <c r="D76" s="308">
        <v>0.5625</v>
      </c>
      <c r="E76" s="308"/>
      <c r="F76" s="309"/>
      <c r="G76" s="309"/>
      <c r="H76" s="309"/>
      <c r="I76" s="310" t="str">
        <f>E82</f>
        <v>宝木キッカーズ</v>
      </c>
      <c r="J76" s="311"/>
      <c r="K76" s="311"/>
      <c r="L76" s="311"/>
      <c r="M76" s="311"/>
      <c r="N76" s="311"/>
      <c r="O76" s="311"/>
      <c r="P76" s="311"/>
      <c r="Q76" s="302">
        <f t="shared" ref="Q76" si="37">IF(OR(S76="",S77=""),"",S76+S77)</f>
        <v>5</v>
      </c>
      <c r="R76" s="313"/>
      <c r="S76" s="52">
        <v>2</v>
      </c>
      <c r="T76" s="53" t="s">
        <v>167</v>
      </c>
      <c r="U76" s="52">
        <v>0</v>
      </c>
      <c r="V76" s="302">
        <f t="shared" ref="V76" si="38">IF(OR(U76="",U77=""),"",U76+U77)</f>
        <v>1</v>
      </c>
      <c r="W76" s="302"/>
      <c r="X76" s="310" t="str">
        <f>E84</f>
        <v>富士見SSS　U-10</v>
      </c>
      <c r="Y76" s="311"/>
      <c r="Z76" s="311"/>
      <c r="AA76" s="311"/>
      <c r="AB76" s="311"/>
      <c r="AC76" s="311"/>
      <c r="AD76" s="311"/>
      <c r="AE76" s="311"/>
      <c r="AF76" s="309"/>
      <c r="AG76" s="309"/>
      <c r="AH76" s="309"/>
      <c r="AI76" s="302" t="s">
        <v>190</v>
      </c>
      <c r="AJ76" s="302"/>
      <c r="AK76" s="302"/>
      <c r="AL76" s="302"/>
      <c r="AM76" s="303"/>
    </row>
    <row r="77" spans="1:39" ht="18.75" customHeight="1" x14ac:dyDescent="0.4">
      <c r="A77" s="306"/>
      <c r="B77" s="307"/>
      <c r="C77" s="308"/>
      <c r="D77" s="308"/>
      <c r="E77" s="308"/>
      <c r="F77" s="309"/>
      <c r="G77" s="309"/>
      <c r="H77" s="309"/>
      <c r="I77" s="312"/>
      <c r="J77" s="312"/>
      <c r="K77" s="312"/>
      <c r="L77" s="312"/>
      <c r="M77" s="312"/>
      <c r="N77" s="312"/>
      <c r="O77" s="312"/>
      <c r="P77" s="312"/>
      <c r="Q77" s="313"/>
      <c r="R77" s="313"/>
      <c r="S77" s="50">
        <v>3</v>
      </c>
      <c r="T77" s="51" t="s">
        <v>167</v>
      </c>
      <c r="U77" s="50">
        <v>1</v>
      </c>
      <c r="V77" s="302"/>
      <c r="W77" s="302"/>
      <c r="X77" s="312"/>
      <c r="Y77" s="312"/>
      <c r="Z77" s="312"/>
      <c r="AA77" s="312"/>
      <c r="AB77" s="312"/>
      <c r="AC77" s="312"/>
      <c r="AD77" s="312"/>
      <c r="AE77" s="312"/>
      <c r="AF77" s="309"/>
      <c r="AG77" s="309"/>
      <c r="AH77" s="309"/>
      <c r="AI77" s="302"/>
      <c r="AJ77" s="302"/>
      <c r="AK77" s="302"/>
      <c r="AL77" s="302"/>
      <c r="AM77" s="303"/>
    </row>
    <row r="78" spans="1:39" ht="18.75" customHeight="1" x14ac:dyDescent="0.4">
      <c r="A78" s="304">
        <v>6</v>
      </c>
      <c r="B78" s="305"/>
      <c r="C78" s="308">
        <f t="shared" ref="C78" si="39">C76+"0:30"</f>
        <v>0.47916666666666657</v>
      </c>
      <c r="D78" s="308">
        <v>0.60416666666666696</v>
      </c>
      <c r="E78" s="308"/>
      <c r="F78" s="309"/>
      <c r="G78" s="309"/>
      <c r="H78" s="309"/>
      <c r="I78" s="310" t="str">
        <f>E87</f>
        <v>FCグランディールjr</v>
      </c>
      <c r="J78" s="311"/>
      <c r="K78" s="311"/>
      <c r="L78" s="311"/>
      <c r="M78" s="311"/>
      <c r="N78" s="311"/>
      <c r="O78" s="311"/>
      <c r="P78" s="311"/>
      <c r="Q78" s="302">
        <f t="shared" ref="Q78" si="40">IF(OR(S78="",S79=""),"",S78+S79)</f>
        <v>1</v>
      </c>
      <c r="R78" s="313"/>
      <c r="S78" s="52">
        <v>1</v>
      </c>
      <c r="T78" s="53" t="s">
        <v>167</v>
      </c>
      <c r="U78" s="52">
        <v>1</v>
      </c>
      <c r="V78" s="302">
        <f t="shared" ref="V78" si="41">IF(OR(U78="",U79=""),"",U78+U79)</f>
        <v>1</v>
      </c>
      <c r="W78" s="302"/>
      <c r="X78" s="310" t="str">
        <f>E89</f>
        <v>上河内JSC</v>
      </c>
      <c r="Y78" s="311"/>
      <c r="Z78" s="311"/>
      <c r="AA78" s="311"/>
      <c r="AB78" s="311"/>
      <c r="AC78" s="311"/>
      <c r="AD78" s="311"/>
      <c r="AE78" s="311"/>
      <c r="AF78" s="309"/>
      <c r="AG78" s="309"/>
      <c r="AH78" s="309"/>
      <c r="AI78" s="302" t="s">
        <v>191</v>
      </c>
      <c r="AJ78" s="302"/>
      <c r="AK78" s="302"/>
      <c r="AL78" s="302"/>
      <c r="AM78" s="303"/>
    </row>
    <row r="79" spans="1:39" ht="18.75" customHeight="1" thickBot="1" x14ac:dyDescent="0.45">
      <c r="A79" s="321"/>
      <c r="B79" s="322"/>
      <c r="C79" s="323"/>
      <c r="D79" s="323"/>
      <c r="E79" s="323"/>
      <c r="F79" s="324"/>
      <c r="G79" s="324"/>
      <c r="H79" s="324"/>
      <c r="I79" s="325"/>
      <c r="J79" s="325"/>
      <c r="K79" s="325"/>
      <c r="L79" s="325"/>
      <c r="M79" s="325"/>
      <c r="N79" s="325"/>
      <c r="O79" s="325"/>
      <c r="P79" s="325"/>
      <c r="Q79" s="326"/>
      <c r="R79" s="326"/>
      <c r="S79" s="54">
        <v>0</v>
      </c>
      <c r="T79" s="55" t="s">
        <v>167</v>
      </c>
      <c r="U79" s="54">
        <v>0</v>
      </c>
      <c r="V79" s="327"/>
      <c r="W79" s="327"/>
      <c r="X79" s="325"/>
      <c r="Y79" s="325"/>
      <c r="Z79" s="325"/>
      <c r="AA79" s="325"/>
      <c r="AB79" s="325"/>
      <c r="AC79" s="325"/>
      <c r="AD79" s="325"/>
      <c r="AE79" s="325"/>
      <c r="AF79" s="324"/>
      <c r="AG79" s="324"/>
      <c r="AH79" s="324"/>
      <c r="AI79" s="327"/>
      <c r="AJ79" s="327"/>
      <c r="AK79" s="327"/>
      <c r="AL79" s="327"/>
      <c r="AM79" s="328"/>
    </row>
    <row r="80" spans="1:39" ht="18.75" customHeight="1" thickBot="1" x14ac:dyDescent="0.45"/>
    <row r="81" spans="1:39" ht="18.75" customHeight="1" thickBot="1" x14ac:dyDescent="0.45">
      <c r="C81" s="358" t="s">
        <v>175</v>
      </c>
      <c r="D81" s="359"/>
      <c r="E81" s="359"/>
      <c r="F81" s="359"/>
      <c r="G81" s="359"/>
      <c r="H81" s="359"/>
      <c r="I81" s="359"/>
      <c r="J81" s="359"/>
      <c r="K81" s="359"/>
      <c r="L81" s="366" t="str">
        <f>E82</f>
        <v>宝木キッカーズ</v>
      </c>
      <c r="M81" s="367"/>
      <c r="N81" s="367"/>
      <c r="O81" s="367"/>
      <c r="P81" s="368"/>
      <c r="Q81" s="369" t="str">
        <f>E83</f>
        <v>国本JSC　ジュニア</v>
      </c>
      <c r="R81" s="367"/>
      <c r="S81" s="367"/>
      <c r="T81" s="367"/>
      <c r="U81" s="368"/>
      <c r="V81" s="369" t="str">
        <f>E84</f>
        <v>富士見SSS　U-10</v>
      </c>
      <c r="W81" s="367"/>
      <c r="X81" s="367"/>
      <c r="Y81" s="367"/>
      <c r="Z81" s="370"/>
      <c r="AA81" s="352" t="s">
        <v>169</v>
      </c>
      <c r="AB81" s="350"/>
      <c r="AC81" s="349" t="s">
        <v>170</v>
      </c>
      <c r="AD81" s="350"/>
      <c r="AE81" s="349" t="s">
        <v>171</v>
      </c>
      <c r="AF81" s="385"/>
      <c r="AG81" s="341" t="s">
        <v>172</v>
      </c>
      <c r="AH81" s="342"/>
    </row>
    <row r="82" spans="1:39" ht="22.5" customHeight="1" x14ac:dyDescent="0.4">
      <c r="A82" s="399" t="s">
        <v>232</v>
      </c>
      <c r="B82" s="400"/>
      <c r="C82" s="343">
        <v>1</v>
      </c>
      <c r="D82" s="344"/>
      <c r="E82" s="360" t="str">
        <f>'市長杯 U-10クラス_組み合わせ'!W45</f>
        <v>宝木キッカーズ</v>
      </c>
      <c r="F82" s="361"/>
      <c r="G82" s="361"/>
      <c r="H82" s="361"/>
      <c r="I82" s="361"/>
      <c r="J82" s="361"/>
      <c r="K82" s="361"/>
      <c r="L82" s="81"/>
      <c r="M82" s="62"/>
      <c r="N82" s="62"/>
      <c r="O82" s="62"/>
      <c r="P82" s="82"/>
      <c r="Q82" s="281" t="s">
        <v>228</v>
      </c>
      <c r="R82" s="282"/>
      <c r="S82" s="83">
        <f>Q68</f>
        <v>6</v>
      </c>
      <c r="T82" s="64" t="s">
        <v>173</v>
      </c>
      <c r="U82" s="84">
        <f>V68</f>
        <v>0</v>
      </c>
      <c r="V82" s="281" t="s">
        <v>228</v>
      </c>
      <c r="W82" s="282"/>
      <c r="X82" s="83">
        <f>Q76</f>
        <v>5</v>
      </c>
      <c r="Y82" s="64" t="s">
        <v>173</v>
      </c>
      <c r="Z82" s="85">
        <f>V76</f>
        <v>1</v>
      </c>
      <c r="AA82" s="343">
        <v>6</v>
      </c>
      <c r="AB82" s="344"/>
      <c r="AC82" s="345">
        <f>AE82-U82-Z82</f>
        <v>10</v>
      </c>
      <c r="AD82" s="344"/>
      <c r="AE82" s="345">
        <f>S82+X82</f>
        <v>11</v>
      </c>
      <c r="AF82" s="346"/>
      <c r="AG82" s="347">
        <v>1</v>
      </c>
      <c r="AH82" s="348"/>
    </row>
    <row r="83" spans="1:39" ht="22.5" customHeight="1" x14ac:dyDescent="0.4">
      <c r="A83" s="399"/>
      <c r="B83" s="400"/>
      <c r="C83" s="337">
        <v>2</v>
      </c>
      <c r="D83" s="338"/>
      <c r="E83" s="362" t="str">
        <f>'市長杯 U-10クラス_組み合わせ'!W47</f>
        <v>国本JSC　ジュニア</v>
      </c>
      <c r="F83" s="363"/>
      <c r="G83" s="363"/>
      <c r="H83" s="363"/>
      <c r="I83" s="363"/>
      <c r="J83" s="363"/>
      <c r="K83" s="363"/>
      <c r="L83" s="285" t="s">
        <v>227</v>
      </c>
      <c r="M83" s="284"/>
      <c r="N83" s="86">
        <f>U82</f>
        <v>0</v>
      </c>
      <c r="O83" s="68" t="s">
        <v>173</v>
      </c>
      <c r="P83" s="87">
        <f>S82</f>
        <v>6</v>
      </c>
      <c r="Q83" s="88"/>
      <c r="R83" s="89"/>
      <c r="S83" s="89"/>
      <c r="T83" s="89"/>
      <c r="U83" s="90"/>
      <c r="V83" s="283" t="s">
        <v>228</v>
      </c>
      <c r="W83" s="284"/>
      <c r="X83" s="86">
        <f>Q72</f>
        <v>2</v>
      </c>
      <c r="Y83" s="68" t="s">
        <v>173</v>
      </c>
      <c r="Z83" s="91">
        <f>V72</f>
        <v>1</v>
      </c>
      <c r="AA83" s="337">
        <v>3</v>
      </c>
      <c r="AB83" s="338"/>
      <c r="AC83" s="339">
        <f>AE83-P83-Z83</f>
        <v>-5</v>
      </c>
      <c r="AD83" s="338"/>
      <c r="AE83" s="339">
        <f>N83+X83</f>
        <v>2</v>
      </c>
      <c r="AF83" s="340"/>
      <c r="AG83" s="329">
        <v>2</v>
      </c>
      <c r="AH83" s="330"/>
    </row>
    <row r="84" spans="1:39" ht="22.5" customHeight="1" thickBot="1" x14ac:dyDescent="0.45">
      <c r="A84" s="399"/>
      <c r="B84" s="400"/>
      <c r="C84" s="331">
        <v>3</v>
      </c>
      <c r="D84" s="332"/>
      <c r="E84" s="364" t="str">
        <f>'市長杯 U-10クラス_組み合わせ'!W49</f>
        <v>富士見SSS　U-10</v>
      </c>
      <c r="F84" s="365"/>
      <c r="G84" s="365"/>
      <c r="H84" s="365"/>
      <c r="I84" s="365"/>
      <c r="J84" s="365"/>
      <c r="K84" s="365"/>
      <c r="L84" s="286" t="s">
        <v>227</v>
      </c>
      <c r="M84" s="287"/>
      <c r="N84" s="92">
        <f>Z82</f>
        <v>1</v>
      </c>
      <c r="O84" s="75" t="s">
        <v>173</v>
      </c>
      <c r="P84" s="93">
        <f>X82</f>
        <v>5</v>
      </c>
      <c r="Q84" s="288" t="s">
        <v>227</v>
      </c>
      <c r="R84" s="287"/>
      <c r="S84" s="92">
        <f>Z83</f>
        <v>1</v>
      </c>
      <c r="T84" s="75" t="s">
        <v>173</v>
      </c>
      <c r="U84" s="93">
        <f>X83</f>
        <v>2</v>
      </c>
      <c r="V84" s="94"/>
      <c r="W84" s="95"/>
      <c r="X84" s="95"/>
      <c r="Y84" s="95"/>
      <c r="Z84" s="96"/>
      <c r="AA84" s="331">
        <v>0</v>
      </c>
      <c r="AB84" s="332"/>
      <c r="AC84" s="333">
        <f>AE84-P84-U84</f>
        <v>-5</v>
      </c>
      <c r="AD84" s="332"/>
      <c r="AE84" s="333">
        <f>N84+S84</f>
        <v>2</v>
      </c>
      <c r="AF84" s="334"/>
      <c r="AG84" s="335">
        <v>3</v>
      </c>
      <c r="AH84" s="336"/>
    </row>
    <row r="85" spans="1:39" ht="18.75" customHeight="1" thickBot="1" x14ac:dyDescent="0.45">
      <c r="A85" s="141"/>
      <c r="B85" s="141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39" ht="18.75" customHeight="1" thickBot="1" x14ac:dyDescent="0.45">
      <c r="A86" s="141"/>
      <c r="B86" s="141"/>
      <c r="C86" s="358" t="s">
        <v>176</v>
      </c>
      <c r="D86" s="359"/>
      <c r="E86" s="359"/>
      <c r="F86" s="359"/>
      <c r="G86" s="359"/>
      <c r="H86" s="359"/>
      <c r="I86" s="359"/>
      <c r="J86" s="359"/>
      <c r="K86" s="359"/>
      <c r="L86" s="366" t="str">
        <f>E87</f>
        <v>FCグランディールjr</v>
      </c>
      <c r="M86" s="367"/>
      <c r="N86" s="367"/>
      <c r="O86" s="367"/>
      <c r="P86" s="368"/>
      <c r="Q86" s="369" t="str">
        <f>E88</f>
        <v>ウエストフットコム　U10</v>
      </c>
      <c r="R86" s="367"/>
      <c r="S86" s="367"/>
      <c r="T86" s="367"/>
      <c r="U86" s="368"/>
      <c r="V86" s="369" t="str">
        <f>E89</f>
        <v>上河内JSC</v>
      </c>
      <c r="W86" s="367"/>
      <c r="X86" s="367"/>
      <c r="Y86" s="367"/>
      <c r="Z86" s="370"/>
      <c r="AA86" s="352" t="s">
        <v>169</v>
      </c>
      <c r="AB86" s="350"/>
      <c r="AC86" s="349" t="s">
        <v>170</v>
      </c>
      <c r="AD86" s="350"/>
      <c r="AE86" s="349" t="s">
        <v>171</v>
      </c>
      <c r="AF86" s="385"/>
      <c r="AG86" s="341" t="s">
        <v>172</v>
      </c>
      <c r="AH86" s="342"/>
    </row>
    <row r="87" spans="1:39" ht="22.5" customHeight="1" x14ac:dyDescent="0.4">
      <c r="A87" s="399"/>
      <c r="B87" s="400"/>
      <c r="C87" s="343">
        <v>4</v>
      </c>
      <c r="D87" s="344"/>
      <c r="E87" s="360" t="str">
        <f>'市長杯 U-10クラス_組み合わせ'!W51</f>
        <v>FCグランディールjr</v>
      </c>
      <c r="F87" s="361"/>
      <c r="G87" s="361"/>
      <c r="H87" s="361"/>
      <c r="I87" s="361"/>
      <c r="J87" s="361"/>
      <c r="K87" s="361"/>
      <c r="L87" s="81"/>
      <c r="M87" s="62"/>
      <c r="N87" s="62"/>
      <c r="O87" s="62"/>
      <c r="P87" s="82"/>
      <c r="Q87" s="281" t="s">
        <v>228</v>
      </c>
      <c r="R87" s="282"/>
      <c r="S87" s="83">
        <f>Q70</f>
        <v>2</v>
      </c>
      <c r="T87" s="64" t="s">
        <v>173</v>
      </c>
      <c r="U87" s="84">
        <f>V70</f>
        <v>0</v>
      </c>
      <c r="V87" s="281" t="s">
        <v>229</v>
      </c>
      <c r="W87" s="282"/>
      <c r="X87" s="83">
        <f>Q78</f>
        <v>1</v>
      </c>
      <c r="Y87" s="64" t="s">
        <v>173</v>
      </c>
      <c r="Z87" s="85">
        <f>V78</f>
        <v>1</v>
      </c>
      <c r="AA87" s="343">
        <v>4</v>
      </c>
      <c r="AB87" s="344"/>
      <c r="AC87" s="345">
        <f>AE87-U87-Z87</f>
        <v>2</v>
      </c>
      <c r="AD87" s="344"/>
      <c r="AE87" s="345">
        <f>S87+X87</f>
        <v>3</v>
      </c>
      <c r="AF87" s="346"/>
      <c r="AG87" s="347">
        <v>2</v>
      </c>
      <c r="AH87" s="348"/>
    </row>
    <row r="88" spans="1:39" ht="22.5" customHeight="1" x14ac:dyDescent="0.4">
      <c r="A88" s="399"/>
      <c r="B88" s="400"/>
      <c r="C88" s="337">
        <v>5</v>
      </c>
      <c r="D88" s="338"/>
      <c r="E88" s="362" t="str">
        <f>'市長杯 U-10クラス_組み合わせ'!W53</f>
        <v>ウエストフットコム　U10</v>
      </c>
      <c r="F88" s="363"/>
      <c r="G88" s="363"/>
      <c r="H88" s="363"/>
      <c r="I88" s="363"/>
      <c r="J88" s="363"/>
      <c r="K88" s="363"/>
      <c r="L88" s="285" t="s">
        <v>227</v>
      </c>
      <c r="M88" s="284"/>
      <c r="N88" s="86">
        <f>U87</f>
        <v>0</v>
      </c>
      <c r="O88" s="68" t="s">
        <v>173</v>
      </c>
      <c r="P88" s="87">
        <f>S87</f>
        <v>2</v>
      </c>
      <c r="Q88" s="88"/>
      <c r="R88" s="89"/>
      <c r="S88" s="89"/>
      <c r="T88" s="89"/>
      <c r="U88" s="90"/>
      <c r="V88" s="283" t="s">
        <v>227</v>
      </c>
      <c r="W88" s="284"/>
      <c r="X88" s="86">
        <f>Q74</f>
        <v>0</v>
      </c>
      <c r="Y88" s="68" t="s">
        <v>173</v>
      </c>
      <c r="Z88" s="91">
        <f>V74</f>
        <v>8</v>
      </c>
      <c r="AA88" s="337">
        <v>0</v>
      </c>
      <c r="AB88" s="338"/>
      <c r="AC88" s="339">
        <f>AE88-P88-Z88</f>
        <v>-10</v>
      </c>
      <c r="AD88" s="338"/>
      <c r="AE88" s="339">
        <f>N88+X88</f>
        <v>0</v>
      </c>
      <c r="AF88" s="340"/>
      <c r="AG88" s="329">
        <v>3</v>
      </c>
      <c r="AH88" s="330"/>
    </row>
    <row r="89" spans="1:39" ht="22.5" customHeight="1" thickBot="1" x14ac:dyDescent="0.45">
      <c r="A89" s="399" t="s">
        <v>233</v>
      </c>
      <c r="B89" s="400"/>
      <c r="C89" s="331">
        <v>6</v>
      </c>
      <c r="D89" s="332"/>
      <c r="E89" s="364" t="str">
        <f>'市長杯 U-10クラス_組み合わせ'!W55</f>
        <v>上河内JSC</v>
      </c>
      <c r="F89" s="365"/>
      <c r="G89" s="365"/>
      <c r="H89" s="365"/>
      <c r="I89" s="365"/>
      <c r="J89" s="365"/>
      <c r="K89" s="365"/>
      <c r="L89" s="286" t="s">
        <v>229</v>
      </c>
      <c r="M89" s="287"/>
      <c r="N89" s="92">
        <f>Z87</f>
        <v>1</v>
      </c>
      <c r="O89" s="75" t="s">
        <v>173</v>
      </c>
      <c r="P89" s="93">
        <f>X87</f>
        <v>1</v>
      </c>
      <c r="Q89" s="288" t="s">
        <v>228</v>
      </c>
      <c r="R89" s="287"/>
      <c r="S89" s="92">
        <f>Z88</f>
        <v>8</v>
      </c>
      <c r="T89" s="75" t="s">
        <v>173</v>
      </c>
      <c r="U89" s="93">
        <f>X88</f>
        <v>0</v>
      </c>
      <c r="V89" s="94"/>
      <c r="W89" s="95"/>
      <c r="X89" s="95"/>
      <c r="Y89" s="95"/>
      <c r="Z89" s="96"/>
      <c r="AA89" s="331">
        <v>4</v>
      </c>
      <c r="AB89" s="332"/>
      <c r="AC89" s="333">
        <f>AE89-P89-U89</f>
        <v>8</v>
      </c>
      <c r="AD89" s="332"/>
      <c r="AE89" s="333">
        <f>N89+S89</f>
        <v>9</v>
      </c>
      <c r="AF89" s="334"/>
      <c r="AG89" s="335">
        <v>1</v>
      </c>
      <c r="AH89" s="336"/>
    </row>
    <row r="90" spans="1:39" ht="18.75" customHeight="1" x14ac:dyDescent="0.4">
      <c r="C90" s="43"/>
      <c r="D90" s="43"/>
      <c r="E90" s="56"/>
      <c r="F90" s="56"/>
      <c r="G90" s="56"/>
      <c r="H90" s="56"/>
      <c r="I90" s="56"/>
      <c r="J90" s="56"/>
      <c r="K90" s="56"/>
      <c r="L90" s="56"/>
      <c r="M90" s="56"/>
      <c r="N90" s="43"/>
      <c r="O90" s="43"/>
      <c r="P90" s="44"/>
      <c r="Q90" s="43"/>
      <c r="R90" s="44"/>
      <c r="S90" s="43"/>
      <c r="T90" s="43"/>
      <c r="U90" s="44"/>
      <c r="V90" s="43"/>
      <c r="W90" s="44"/>
      <c r="X90" s="45"/>
      <c r="Y90" s="45"/>
      <c r="Z90" s="45"/>
      <c r="AA90" s="45"/>
      <c r="AB90" s="45"/>
      <c r="AC90" s="43"/>
      <c r="AD90" s="43"/>
      <c r="AE90" s="43"/>
      <c r="AF90" s="43"/>
      <c r="AG90" s="43"/>
      <c r="AH90" s="43"/>
      <c r="AI90" s="43"/>
      <c r="AJ90" s="43"/>
    </row>
    <row r="91" spans="1:39" ht="18.75" customHeight="1" x14ac:dyDescent="0.4">
      <c r="A91" s="292" t="s">
        <v>177</v>
      </c>
      <c r="B91" s="292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</row>
    <row r="92" spans="1:39" ht="18.75" customHeight="1" x14ac:dyDescent="0.4">
      <c r="A92" s="292"/>
      <c r="B92" s="292"/>
      <c r="C92" s="292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</row>
    <row r="93" spans="1:39" ht="18.75" customHeight="1" x14ac:dyDescent="0.4">
      <c r="B93" s="41" t="s">
        <v>183</v>
      </c>
      <c r="C93" s="41"/>
      <c r="D93" s="41"/>
      <c r="E93" s="41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</row>
    <row r="94" spans="1:39" ht="18.75" customHeight="1" x14ac:dyDescent="0.4">
      <c r="B94" s="293" t="s">
        <v>159</v>
      </c>
      <c r="C94" s="293"/>
      <c r="D94" s="293"/>
      <c r="E94" s="293"/>
      <c r="F94" s="294" t="str">
        <f>'市長杯 U-10クラス_組み合わせ'!T58</f>
        <v>陽　南　小</v>
      </c>
      <c r="G94" s="294"/>
      <c r="H94" s="294"/>
      <c r="I94" s="294"/>
      <c r="J94" s="294"/>
      <c r="K94" s="294"/>
      <c r="L94" s="294"/>
      <c r="M94" s="294"/>
      <c r="N94" s="293" t="s">
        <v>160</v>
      </c>
      <c r="O94" s="293"/>
      <c r="P94" s="293"/>
      <c r="Q94" s="293"/>
      <c r="R94" s="294" t="str">
        <f>'市長杯 U-10クラス_組み合わせ'!W73</f>
        <v>緑が丘YFC</v>
      </c>
      <c r="S94" s="294"/>
      <c r="T94" s="294"/>
      <c r="U94" s="294"/>
      <c r="V94" s="294"/>
      <c r="W94" s="294"/>
      <c r="X94" s="294"/>
      <c r="Y94" s="294"/>
      <c r="Z94" s="293" t="s">
        <v>161</v>
      </c>
      <c r="AA94" s="293"/>
      <c r="AB94" s="293"/>
      <c r="AC94" s="293"/>
      <c r="AD94" s="295">
        <v>44381</v>
      </c>
      <c r="AE94" s="296"/>
      <c r="AF94" s="296"/>
      <c r="AG94" s="296"/>
      <c r="AH94" s="296"/>
      <c r="AI94" s="296"/>
      <c r="AJ94" s="296"/>
      <c r="AK94" s="297">
        <f>AD94</f>
        <v>44381</v>
      </c>
      <c r="AL94" s="298"/>
    </row>
    <row r="95" spans="1:39" ht="18.75" customHeight="1" x14ac:dyDescent="0.4">
      <c r="T95" s="42"/>
    </row>
    <row r="96" spans="1:39" ht="18.75" customHeight="1" thickBot="1" x14ac:dyDescent="0.45">
      <c r="A96" s="280" t="s">
        <v>214</v>
      </c>
      <c r="B96" s="280"/>
      <c r="C96" s="280"/>
      <c r="D96" s="280"/>
      <c r="E96" s="280"/>
      <c r="F96" s="280"/>
      <c r="G96" s="280"/>
      <c r="H96" s="280"/>
      <c r="I96" s="280"/>
      <c r="J96" s="280"/>
      <c r="K96" s="280"/>
      <c r="L96" s="280"/>
      <c r="M96" s="280"/>
      <c r="N96" s="280"/>
      <c r="O96" s="280"/>
      <c r="P96" s="280"/>
    </row>
    <row r="97" spans="1:39" ht="18.75" customHeight="1" thickBot="1" x14ac:dyDescent="0.45">
      <c r="A97" s="289"/>
      <c r="B97" s="290"/>
      <c r="C97" s="291" t="s">
        <v>162</v>
      </c>
      <c r="D97" s="291"/>
      <c r="E97" s="291"/>
      <c r="F97" s="290" t="s">
        <v>163</v>
      </c>
      <c r="G97" s="290"/>
      <c r="H97" s="290"/>
      <c r="I97" s="291" t="s">
        <v>164</v>
      </c>
      <c r="J97" s="291"/>
      <c r="K97" s="291"/>
      <c r="L97" s="291"/>
      <c r="M97" s="291"/>
      <c r="N97" s="291"/>
      <c r="O97" s="291"/>
      <c r="P97" s="291"/>
      <c r="Q97" s="291" t="s">
        <v>165</v>
      </c>
      <c r="R97" s="291"/>
      <c r="S97" s="291"/>
      <c r="T97" s="291"/>
      <c r="U97" s="291"/>
      <c r="V97" s="291"/>
      <c r="W97" s="291"/>
      <c r="X97" s="291" t="s">
        <v>164</v>
      </c>
      <c r="Y97" s="291"/>
      <c r="Z97" s="291"/>
      <c r="AA97" s="291"/>
      <c r="AB97" s="291"/>
      <c r="AC97" s="291"/>
      <c r="AD97" s="291"/>
      <c r="AE97" s="291"/>
      <c r="AF97" s="290" t="s">
        <v>163</v>
      </c>
      <c r="AG97" s="290"/>
      <c r="AH97" s="290"/>
      <c r="AI97" s="290" t="s">
        <v>166</v>
      </c>
      <c r="AJ97" s="290"/>
      <c r="AK97" s="290"/>
      <c r="AL97" s="290"/>
      <c r="AM97" s="299"/>
    </row>
    <row r="98" spans="1:39" ht="18.75" customHeight="1" x14ac:dyDescent="0.4">
      <c r="A98" s="314">
        <v>1</v>
      </c>
      <c r="B98" s="315"/>
      <c r="C98" s="316">
        <v>0.35416666666666669</v>
      </c>
      <c r="D98" s="316"/>
      <c r="E98" s="316"/>
      <c r="F98" s="317"/>
      <c r="G98" s="317"/>
      <c r="H98" s="317"/>
      <c r="I98" s="318" t="str">
        <f>E118</f>
        <v>石井FC</v>
      </c>
      <c r="J98" s="319"/>
      <c r="K98" s="319"/>
      <c r="L98" s="319"/>
      <c r="M98" s="319"/>
      <c r="N98" s="319"/>
      <c r="O98" s="319"/>
      <c r="P98" s="319"/>
      <c r="Q98" s="300">
        <f>IF(OR(S98="",S99=""),"",S98+S99)</f>
        <v>3</v>
      </c>
      <c r="R98" s="320"/>
      <c r="S98" s="48">
        <v>0</v>
      </c>
      <c r="T98" s="49" t="s">
        <v>167</v>
      </c>
      <c r="U98" s="48">
        <v>0</v>
      </c>
      <c r="V98" s="300">
        <f>IF(OR(U98="",U99=""),"",U98+U99)</f>
        <v>0</v>
      </c>
      <c r="W98" s="300"/>
      <c r="X98" s="318" t="str">
        <f>E119</f>
        <v>FC Riso B</v>
      </c>
      <c r="Y98" s="319"/>
      <c r="Z98" s="319"/>
      <c r="AA98" s="319"/>
      <c r="AB98" s="319"/>
      <c r="AC98" s="319"/>
      <c r="AD98" s="319"/>
      <c r="AE98" s="319"/>
      <c r="AF98" s="317"/>
      <c r="AG98" s="317"/>
      <c r="AH98" s="317"/>
      <c r="AI98" s="377" t="s">
        <v>192</v>
      </c>
      <c r="AJ98" s="378"/>
      <c r="AK98" s="378"/>
      <c r="AL98" s="378"/>
      <c r="AM98" s="379"/>
    </row>
    <row r="99" spans="1:39" ht="18.75" customHeight="1" x14ac:dyDescent="0.4">
      <c r="A99" s="306"/>
      <c r="B99" s="307"/>
      <c r="C99" s="308"/>
      <c r="D99" s="308"/>
      <c r="E99" s="308"/>
      <c r="F99" s="309"/>
      <c r="G99" s="309"/>
      <c r="H99" s="309"/>
      <c r="I99" s="312"/>
      <c r="J99" s="312"/>
      <c r="K99" s="312"/>
      <c r="L99" s="312"/>
      <c r="M99" s="312"/>
      <c r="N99" s="312"/>
      <c r="O99" s="312"/>
      <c r="P99" s="312"/>
      <c r="Q99" s="313"/>
      <c r="R99" s="313"/>
      <c r="S99" s="50">
        <v>3</v>
      </c>
      <c r="T99" s="51" t="s">
        <v>167</v>
      </c>
      <c r="U99" s="50">
        <v>0</v>
      </c>
      <c r="V99" s="302"/>
      <c r="W99" s="302"/>
      <c r="X99" s="312"/>
      <c r="Y99" s="312"/>
      <c r="Z99" s="312"/>
      <c r="AA99" s="312"/>
      <c r="AB99" s="312"/>
      <c r="AC99" s="312"/>
      <c r="AD99" s="312"/>
      <c r="AE99" s="312"/>
      <c r="AF99" s="309"/>
      <c r="AG99" s="309"/>
      <c r="AH99" s="309"/>
      <c r="AI99" s="374"/>
      <c r="AJ99" s="375"/>
      <c r="AK99" s="375"/>
      <c r="AL99" s="375"/>
      <c r="AM99" s="376"/>
    </row>
    <row r="100" spans="1:39" ht="18.75" customHeight="1" x14ac:dyDescent="0.4">
      <c r="A100" s="304">
        <v>2</v>
      </c>
      <c r="B100" s="305"/>
      <c r="C100" s="308">
        <f>C98+"0:30"</f>
        <v>0.375</v>
      </c>
      <c r="D100" s="308">
        <v>0.4375</v>
      </c>
      <c r="E100" s="308"/>
      <c r="F100" s="309"/>
      <c r="G100" s="309"/>
      <c r="H100" s="309"/>
      <c r="I100" s="310" t="str">
        <f>E123</f>
        <v>岡西FC１０</v>
      </c>
      <c r="J100" s="311"/>
      <c r="K100" s="311"/>
      <c r="L100" s="311"/>
      <c r="M100" s="311"/>
      <c r="N100" s="311"/>
      <c r="O100" s="311"/>
      <c r="P100" s="311"/>
      <c r="Q100" s="302">
        <f t="shared" ref="Q100" si="42">IF(OR(S100="",S101=""),"",S100+S101)</f>
        <v>0</v>
      </c>
      <c r="R100" s="313"/>
      <c r="S100" s="52">
        <v>0</v>
      </c>
      <c r="T100" s="53" t="s">
        <v>167</v>
      </c>
      <c r="U100" s="52">
        <v>1</v>
      </c>
      <c r="V100" s="302">
        <f t="shared" ref="V100" si="43">IF(OR(U100="",U101=""),"",U100+U101)</f>
        <v>1</v>
      </c>
      <c r="W100" s="302"/>
      <c r="X100" s="310" t="str">
        <f>E124</f>
        <v>清原シザース</v>
      </c>
      <c r="Y100" s="311"/>
      <c r="Z100" s="311"/>
      <c r="AA100" s="311"/>
      <c r="AB100" s="311"/>
      <c r="AC100" s="311"/>
      <c r="AD100" s="311"/>
      <c r="AE100" s="311"/>
      <c r="AF100" s="309"/>
      <c r="AG100" s="309"/>
      <c r="AH100" s="309"/>
      <c r="AI100" s="371" t="s">
        <v>193</v>
      </c>
      <c r="AJ100" s="372"/>
      <c r="AK100" s="372"/>
      <c r="AL100" s="372"/>
      <c r="AM100" s="373"/>
    </row>
    <row r="101" spans="1:39" ht="18.75" customHeight="1" x14ac:dyDescent="0.4">
      <c r="A101" s="306"/>
      <c r="B101" s="307"/>
      <c r="C101" s="308"/>
      <c r="D101" s="308"/>
      <c r="E101" s="308"/>
      <c r="F101" s="309"/>
      <c r="G101" s="309"/>
      <c r="H101" s="309"/>
      <c r="I101" s="312"/>
      <c r="J101" s="312"/>
      <c r="K101" s="312"/>
      <c r="L101" s="312"/>
      <c r="M101" s="312"/>
      <c r="N101" s="312"/>
      <c r="O101" s="312"/>
      <c r="P101" s="312"/>
      <c r="Q101" s="313"/>
      <c r="R101" s="313"/>
      <c r="S101" s="50">
        <v>0</v>
      </c>
      <c r="T101" s="51" t="s">
        <v>167</v>
      </c>
      <c r="U101" s="50">
        <v>0</v>
      </c>
      <c r="V101" s="302"/>
      <c r="W101" s="302"/>
      <c r="X101" s="312"/>
      <c r="Y101" s="312"/>
      <c r="Z101" s="312"/>
      <c r="AA101" s="312"/>
      <c r="AB101" s="312"/>
      <c r="AC101" s="312"/>
      <c r="AD101" s="312"/>
      <c r="AE101" s="312"/>
      <c r="AF101" s="309"/>
      <c r="AG101" s="309"/>
      <c r="AH101" s="309"/>
      <c r="AI101" s="374"/>
      <c r="AJ101" s="375"/>
      <c r="AK101" s="375"/>
      <c r="AL101" s="375"/>
      <c r="AM101" s="376"/>
    </row>
    <row r="102" spans="1:39" ht="18.75" customHeight="1" x14ac:dyDescent="0.4">
      <c r="A102" s="304">
        <v>3</v>
      </c>
      <c r="B102" s="305"/>
      <c r="C102" s="308">
        <f t="shared" ref="C102" si="44">C100+"0:30"</f>
        <v>0.39583333333333331</v>
      </c>
      <c r="D102" s="308">
        <v>0.47916666666666702</v>
      </c>
      <c r="E102" s="308"/>
      <c r="F102" s="309"/>
      <c r="G102" s="309"/>
      <c r="H102" s="309"/>
      <c r="I102" s="310" t="str">
        <f>E125</f>
        <v>SUGAO・SC U-10</v>
      </c>
      <c r="J102" s="311"/>
      <c r="K102" s="311"/>
      <c r="L102" s="311"/>
      <c r="M102" s="311"/>
      <c r="N102" s="311"/>
      <c r="O102" s="311"/>
      <c r="P102" s="311"/>
      <c r="Q102" s="302">
        <f t="shared" ref="Q102" si="45">IF(OR(S102="",S103=""),"",S102+S103)</f>
        <v>0</v>
      </c>
      <c r="R102" s="313"/>
      <c r="S102" s="52">
        <v>0</v>
      </c>
      <c r="T102" s="53" t="s">
        <v>167</v>
      </c>
      <c r="U102" s="52">
        <v>1</v>
      </c>
      <c r="V102" s="302">
        <f t="shared" ref="V102" si="46">IF(OR(U102="",U103=""),"",U102+U103)</f>
        <v>4</v>
      </c>
      <c r="W102" s="302"/>
      <c r="X102" s="310" t="str">
        <f>E126</f>
        <v>緑が丘YFC</v>
      </c>
      <c r="Y102" s="311"/>
      <c r="Z102" s="311"/>
      <c r="AA102" s="311"/>
      <c r="AB102" s="311"/>
      <c r="AC102" s="311"/>
      <c r="AD102" s="311"/>
      <c r="AE102" s="311"/>
      <c r="AF102" s="309"/>
      <c r="AG102" s="309"/>
      <c r="AH102" s="309"/>
      <c r="AI102" s="371" t="s">
        <v>194</v>
      </c>
      <c r="AJ102" s="372"/>
      <c r="AK102" s="372"/>
      <c r="AL102" s="372"/>
      <c r="AM102" s="373"/>
    </row>
    <row r="103" spans="1:39" ht="18.75" customHeight="1" x14ac:dyDescent="0.4">
      <c r="A103" s="306"/>
      <c r="B103" s="307"/>
      <c r="C103" s="308"/>
      <c r="D103" s="308"/>
      <c r="E103" s="308"/>
      <c r="F103" s="309"/>
      <c r="G103" s="309"/>
      <c r="H103" s="309"/>
      <c r="I103" s="312"/>
      <c r="J103" s="312"/>
      <c r="K103" s="312"/>
      <c r="L103" s="312"/>
      <c r="M103" s="312"/>
      <c r="N103" s="312"/>
      <c r="O103" s="312"/>
      <c r="P103" s="312"/>
      <c r="Q103" s="313"/>
      <c r="R103" s="313"/>
      <c r="S103" s="50">
        <v>0</v>
      </c>
      <c r="T103" s="51" t="s">
        <v>167</v>
      </c>
      <c r="U103" s="50">
        <v>3</v>
      </c>
      <c r="V103" s="302"/>
      <c r="W103" s="302"/>
      <c r="X103" s="312"/>
      <c r="Y103" s="312"/>
      <c r="Z103" s="312"/>
      <c r="AA103" s="312"/>
      <c r="AB103" s="312"/>
      <c r="AC103" s="312"/>
      <c r="AD103" s="312"/>
      <c r="AE103" s="312"/>
      <c r="AF103" s="309"/>
      <c r="AG103" s="309"/>
      <c r="AH103" s="309"/>
      <c r="AI103" s="374"/>
      <c r="AJ103" s="375"/>
      <c r="AK103" s="375"/>
      <c r="AL103" s="375"/>
      <c r="AM103" s="376"/>
    </row>
    <row r="104" spans="1:39" ht="18.75" customHeight="1" x14ac:dyDescent="0.4">
      <c r="A104" s="304">
        <v>4</v>
      </c>
      <c r="B104" s="305"/>
      <c r="C104" s="308">
        <f t="shared" ref="C104" si="47">C102+"0:30"</f>
        <v>0.41666666666666663</v>
      </c>
      <c r="D104" s="308">
        <v>0.52083333333333304</v>
      </c>
      <c r="E104" s="308"/>
      <c r="F104" s="309"/>
      <c r="G104" s="309"/>
      <c r="H104" s="309"/>
      <c r="I104" s="310" t="str">
        <f>E119</f>
        <v>FC Riso B</v>
      </c>
      <c r="J104" s="311"/>
      <c r="K104" s="311"/>
      <c r="L104" s="311"/>
      <c r="M104" s="311"/>
      <c r="N104" s="311"/>
      <c r="O104" s="311"/>
      <c r="P104" s="311"/>
      <c r="Q104" s="302">
        <f t="shared" ref="Q104" si="48">IF(OR(S104="",S105=""),"",S104+S105)</f>
        <v>0</v>
      </c>
      <c r="R104" s="313"/>
      <c r="S104" s="52">
        <v>0</v>
      </c>
      <c r="T104" s="53" t="s">
        <v>167</v>
      </c>
      <c r="U104" s="52">
        <v>0</v>
      </c>
      <c r="V104" s="302">
        <f t="shared" ref="V104" si="49">IF(OR(U104="",U105=""),"",U104+U105)</f>
        <v>0</v>
      </c>
      <c r="W104" s="302"/>
      <c r="X104" s="310" t="str">
        <f>E120</f>
        <v>FCみらい</v>
      </c>
      <c r="Y104" s="311"/>
      <c r="Z104" s="311"/>
      <c r="AA104" s="311"/>
      <c r="AB104" s="311"/>
      <c r="AC104" s="311"/>
      <c r="AD104" s="311"/>
      <c r="AE104" s="311"/>
      <c r="AF104" s="309"/>
      <c r="AG104" s="309"/>
      <c r="AH104" s="309"/>
      <c r="AI104" s="371" t="s">
        <v>195</v>
      </c>
      <c r="AJ104" s="372"/>
      <c r="AK104" s="372"/>
      <c r="AL104" s="372"/>
      <c r="AM104" s="373"/>
    </row>
    <row r="105" spans="1:39" ht="18.75" customHeight="1" x14ac:dyDescent="0.4">
      <c r="A105" s="306"/>
      <c r="B105" s="307"/>
      <c r="C105" s="308"/>
      <c r="D105" s="308"/>
      <c r="E105" s="308"/>
      <c r="F105" s="309"/>
      <c r="G105" s="309"/>
      <c r="H105" s="309"/>
      <c r="I105" s="312"/>
      <c r="J105" s="312"/>
      <c r="K105" s="312"/>
      <c r="L105" s="312"/>
      <c r="M105" s="312"/>
      <c r="N105" s="312"/>
      <c r="O105" s="312"/>
      <c r="P105" s="312"/>
      <c r="Q105" s="313"/>
      <c r="R105" s="313"/>
      <c r="S105" s="50">
        <v>0</v>
      </c>
      <c r="T105" s="51" t="s">
        <v>167</v>
      </c>
      <c r="U105" s="50">
        <v>0</v>
      </c>
      <c r="V105" s="302"/>
      <c r="W105" s="302"/>
      <c r="X105" s="312"/>
      <c r="Y105" s="312"/>
      <c r="Z105" s="312"/>
      <c r="AA105" s="312"/>
      <c r="AB105" s="312"/>
      <c r="AC105" s="312"/>
      <c r="AD105" s="312"/>
      <c r="AE105" s="312"/>
      <c r="AF105" s="309"/>
      <c r="AG105" s="309"/>
      <c r="AH105" s="309"/>
      <c r="AI105" s="374"/>
      <c r="AJ105" s="375"/>
      <c r="AK105" s="375"/>
      <c r="AL105" s="375"/>
      <c r="AM105" s="376"/>
    </row>
    <row r="106" spans="1:39" ht="18.75" customHeight="1" x14ac:dyDescent="0.4">
      <c r="A106" s="304">
        <v>5</v>
      </c>
      <c r="B106" s="305"/>
      <c r="C106" s="308">
        <f t="shared" ref="C106" si="50">C104+"0:30"</f>
        <v>0.43749999999999994</v>
      </c>
      <c r="D106" s="308">
        <v>0.5625</v>
      </c>
      <c r="E106" s="308"/>
      <c r="F106" s="309"/>
      <c r="G106" s="309"/>
      <c r="H106" s="309"/>
      <c r="I106" s="310" t="str">
        <f>E123</f>
        <v>岡西FC１０</v>
      </c>
      <c r="J106" s="311"/>
      <c r="K106" s="311"/>
      <c r="L106" s="311"/>
      <c r="M106" s="311"/>
      <c r="N106" s="311"/>
      <c r="O106" s="311"/>
      <c r="P106" s="311"/>
      <c r="Q106" s="302">
        <f t="shared" ref="Q106" si="51">IF(OR(S106="",S107=""),"",S106+S107)</f>
        <v>4</v>
      </c>
      <c r="R106" s="313"/>
      <c r="S106" s="52">
        <v>3</v>
      </c>
      <c r="T106" s="53" t="s">
        <v>167</v>
      </c>
      <c r="U106" s="52">
        <v>0</v>
      </c>
      <c r="V106" s="302">
        <f t="shared" ref="V106" si="52">IF(OR(U106="",U107=""),"",U106+U107)</f>
        <v>0</v>
      </c>
      <c r="W106" s="302"/>
      <c r="X106" s="310" t="str">
        <f>E125</f>
        <v>SUGAO・SC U-10</v>
      </c>
      <c r="Y106" s="311"/>
      <c r="Z106" s="311"/>
      <c r="AA106" s="311"/>
      <c r="AB106" s="311"/>
      <c r="AC106" s="311"/>
      <c r="AD106" s="311"/>
      <c r="AE106" s="311"/>
      <c r="AF106" s="309"/>
      <c r="AG106" s="309"/>
      <c r="AH106" s="309"/>
      <c r="AI106" s="371" t="s">
        <v>196</v>
      </c>
      <c r="AJ106" s="372"/>
      <c r="AK106" s="372"/>
      <c r="AL106" s="372"/>
      <c r="AM106" s="373"/>
    </row>
    <row r="107" spans="1:39" ht="18.75" customHeight="1" x14ac:dyDescent="0.4">
      <c r="A107" s="306"/>
      <c r="B107" s="307"/>
      <c r="C107" s="308"/>
      <c r="D107" s="308"/>
      <c r="E107" s="308"/>
      <c r="F107" s="309"/>
      <c r="G107" s="309"/>
      <c r="H107" s="309"/>
      <c r="I107" s="312"/>
      <c r="J107" s="312"/>
      <c r="K107" s="312"/>
      <c r="L107" s="312"/>
      <c r="M107" s="312"/>
      <c r="N107" s="312"/>
      <c r="O107" s="312"/>
      <c r="P107" s="312"/>
      <c r="Q107" s="313"/>
      <c r="R107" s="313"/>
      <c r="S107" s="50">
        <v>1</v>
      </c>
      <c r="T107" s="51" t="s">
        <v>167</v>
      </c>
      <c r="U107" s="50">
        <v>0</v>
      </c>
      <c r="V107" s="302"/>
      <c r="W107" s="302"/>
      <c r="X107" s="312"/>
      <c r="Y107" s="312"/>
      <c r="Z107" s="312"/>
      <c r="AA107" s="312"/>
      <c r="AB107" s="312"/>
      <c r="AC107" s="312"/>
      <c r="AD107" s="312"/>
      <c r="AE107" s="312"/>
      <c r="AF107" s="309"/>
      <c r="AG107" s="309"/>
      <c r="AH107" s="309"/>
      <c r="AI107" s="374"/>
      <c r="AJ107" s="375"/>
      <c r="AK107" s="375"/>
      <c r="AL107" s="375"/>
      <c r="AM107" s="376"/>
    </row>
    <row r="108" spans="1:39" ht="18.75" customHeight="1" x14ac:dyDescent="0.4">
      <c r="A108" s="304">
        <v>6</v>
      </c>
      <c r="B108" s="305"/>
      <c r="C108" s="308">
        <f>C106+"0:30"</f>
        <v>0.45833333333333326</v>
      </c>
      <c r="D108" s="308">
        <v>0.60416666666666696</v>
      </c>
      <c r="E108" s="308"/>
      <c r="F108" s="309"/>
      <c r="G108" s="309"/>
      <c r="H108" s="309"/>
      <c r="I108" s="310" t="str">
        <f>E124</f>
        <v>清原シザース</v>
      </c>
      <c r="J108" s="311"/>
      <c r="K108" s="311"/>
      <c r="L108" s="311"/>
      <c r="M108" s="311"/>
      <c r="N108" s="311"/>
      <c r="O108" s="311"/>
      <c r="P108" s="311"/>
      <c r="Q108" s="302">
        <f t="shared" ref="Q108" si="53">IF(OR(S108="",S109=""),"",S108+S109)</f>
        <v>0</v>
      </c>
      <c r="R108" s="313"/>
      <c r="S108" s="52">
        <v>0</v>
      </c>
      <c r="T108" s="53" t="s">
        <v>167</v>
      </c>
      <c r="U108" s="52">
        <v>0</v>
      </c>
      <c r="V108" s="302">
        <f t="shared" ref="V108" si="54">IF(OR(U108="",U109=""),"",U108+U109)</f>
        <v>0</v>
      </c>
      <c r="W108" s="302"/>
      <c r="X108" s="310" t="str">
        <f>E126</f>
        <v>緑が丘YFC</v>
      </c>
      <c r="Y108" s="311"/>
      <c r="Z108" s="311"/>
      <c r="AA108" s="311"/>
      <c r="AB108" s="311"/>
      <c r="AC108" s="311"/>
      <c r="AD108" s="311"/>
      <c r="AE108" s="311"/>
      <c r="AF108" s="309"/>
      <c r="AG108" s="309"/>
      <c r="AH108" s="309"/>
      <c r="AI108" s="371" t="s">
        <v>197</v>
      </c>
      <c r="AJ108" s="372"/>
      <c r="AK108" s="372"/>
      <c r="AL108" s="372"/>
      <c r="AM108" s="373"/>
    </row>
    <row r="109" spans="1:39" ht="18.75" customHeight="1" x14ac:dyDescent="0.4">
      <c r="A109" s="306"/>
      <c r="B109" s="307"/>
      <c r="C109" s="308"/>
      <c r="D109" s="308"/>
      <c r="E109" s="308"/>
      <c r="F109" s="309"/>
      <c r="G109" s="309"/>
      <c r="H109" s="309"/>
      <c r="I109" s="312"/>
      <c r="J109" s="312"/>
      <c r="K109" s="312"/>
      <c r="L109" s="312"/>
      <c r="M109" s="312"/>
      <c r="N109" s="312"/>
      <c r="O109" s="312"/>
      <c r="P109" s="312"/>
      <c r="Q109" s="313"/>
      <c r="R109" s="313"/>
      <c r="S109" s="50">
        <v>0</v>
      </c>
      <c r="T109" s="51" t="s">
        <v>167</v>
      </c>
      <c r="U109" s="50">
        <v>0</v>
      </c>
      <c r="V109" s="302"/>
      <c r="W109" s="302"/>
      <c r="X109" s="312"/>
      <c r="Y109" s="312"/>
      <c r="Z109" s="312"/>
      <c r="AA109" s="312"/>
      <c r="AB109" s="312"/>
      <c r="AC109" s="312"/>
      <c r="AD109" s="312"/>
      <c r="AE109" s="312"/>
      <c r="AF109" s="309"/>
      <c r="AG109" s="309"/>
      <c r="AH109" s="309"/>
      <c r="AI109" s="374"/>
      <c r="AJ109" s="375"/>
      <c r="AK109" s="375"/>
      <c r="AL109" s="375"/>
      <c r="AM109" s="376"/>
    </row>
    <row r="110" spans="1:39" ht="18.75" customHeight="1" x14ac:dyDescent="0.4">
      <c r="A110" s="304">
        <v>7</v>
      </c>
      <c r="B110" s="305"/>
      <c r="C110" s="308">
        <f t="shared" ref="C110" si="55">C108+"0:30"</f>
        <v>0.47916666666666657</v>
      </c>
      <c r="D110" s="308">
        <v>0.64583333333333404</v>
      </c>
      <c r="E110" s="308"/>
      <c r="F110" s="309"/>
      <c r="G110" s="309"/>
      <c r="H110" s="309"/>
      <c r="I110" s="310" t="str">
        <f>E118</f>
        <v>石井FC</v>
      </c>
      <c r="J110" s="311"/>
      <c r="K110" s="311"/>
      <c r="L110" s="311"/>
      <c r="M110" s="311"/>
      <c r="N110" s="311"/>
      <c r="O110" s="311"/>
      <c r="P110" s="311"/>
      <c r="Q110" s="302">
        <f t="shared" ref="Q110" si="56">IF(OR(S110="",S111=""),"",S110+S111)</f>
        <v>5</v>
      </c>
      <c r="R110" s="313"/>
      <c r="S110" s="52">
        <v>4</v>
      </c>
      <c r="T110" s="53" t="s">
        <v>167</v>
      </c>
      <c r="U110" s="52">
        <v>0</v>
      </c>
      <c r="V110" s="302">
        <f t="shared" ref="V110" si="57">IF(OR(U110="",U111=""),"",U110+U111)</f>
        <v>0</v>
      </c>
      <c r="W110" s="302"/>
      <c r="X110" s="310" t="str">
        <f>E120</f>
        <v>FCみらい</v>
      </c>
      <c r="Y110" s="311"/>
      <c r="Z110" s="311"/>
      <c r="AA110" s="311"/>
      <c r="AB110" s="311"/>
      <c r="AC110" s="311"/>
      <c r="AD110" s="311"/>
      <c r="AE110" s="311"/>
      <c r="AF110" s="309"/>
      <c r="AG110" s="309"/>
      <c r="AH110" s="309"/>
      <c r="AI110" s="302" t="s">
        <v>198</v>
      </c>
      <c r="AJ110" s="302"/>
      <c r="AK110" s="302"/>
      <c r="AL110" s="302"/>
      <c r="AM110" s="303"/>
    </row>
    <row r="111" spans="1:39" ht="18.75" customHeight="1" x14ac:dyDescent="0.4">
      <c r="A111" s="306"/>
      <c r="B111" s="307"/>
      <c r="C111" s="308"/>
      <c r="D111" s="308"/>
      <c r="E111" s="308"/>
      <c r="F111" s="309"/>
      <c r="G111" s="309"/>
      <c r="H111" s="309"/>
      <c r="I111" s="312"/>
      <c r="J111" s="312"/>
      <c r="K111" s="312"/>
      <c r="L111" s="312"/>
      <c r="M111" s="312"/>
      <c r="N111" s="312"/>
      <c r="O111" s="312"/>
      <c r="P111" s="312"/>
      <c r="Q111" s="313"/>
      <c r="R111" s="313"/>
      <c r="S111" s="50">
        <v>1</v>
      </c>
      <c r="T111" s="51" t="s">
        <v>167</v>
      </c>
      <c r="U111" s="50">
        <v>0</v>
      </c>
      <c r="V111" s="302"/>
      <c r="W111" s="302"/>
      <c r="X111" s="312"/>
      <c r="Y111" s="312"/>
      <c r="Z111" s="312"/>
      <c r="AA111" s="312"/>
      <c r="AB111" s="312"/>
      <c r="AC111" s="312"/>
      <c r="AD111" s="312"/>
      <c r="AE111" s="312"/>
      <c r="AF111" s="309"/>
      <c r="AG111" s="309"/>
      <c r="AH111" s="309"/>
      <c r="AI111" s="302"/>
      <c r="AJ111" s="302"/>
      <c r="AK111" s="302"/>
      <c r="AL111" s="302"/>
      <c r="AM111" s="303"/>
    </row>
    <row r="112" spans="1:39" ht="18.75" customHeight="1" x14ac:dyDescent="0.4">
      <c r="A112" s="304">
        <v>8</v>
      </c>
      <c r="B112" s="305"/>
      <c r="C112" s="308">
        <f t="shared" ref="C112" si="58">C110+"0:30"</f>
        <v>0.49999999999999989</v>
      </c>
      <c r="D112" s="308">
        <v>0.6875</v>
      </c>
      <c r="E112" s="308"/>
      <c r="F112" s="309"/>
      <c r="G112" s="309"/>
      <c r="H112" s="309"/>
      <c r="I112" s="310" t="str">
        <f>E123</f>
        <v>岡西FC１０</v>
      </c>
      <c r="J112" s="311"/>
      <c r="K112" s="311"/>
      <c r="L112" s="311"/>
      <c r="M112" s="311"/>
      <c r="N112" s="311"/>
      <c r="O112" s="311"/>
      <c r="P112" s="311"/>
      <c r="Q112" s="302">
        <f t="shared" ref="Q112" si="59">IF(OR(S112="",S113=""),"",S112+S113)</f>
        <v>0</v>
      </c>
      <c r="R112" s="313"/>
      <c r="S112" s="52">
        <v>0</v>
      </c>
      <c r="T112" s="53" t="s">
        <v>167</v>
      </c>
      <c r="U112" s="52">
        <v>0</v>
      </c>
      <c r="V112" s="302">
        <f t="shared" ref="V112" si="60">IF(OR(U112="",U113=""),"",U112+U113)</f>
        <v>1</v>
      </c>
      <c r="W112" s="302"/>
      <c r="X112" s="310" t="str">
        <f>E126</f>
        <v>緑が丘YFC</v>
      </c>
      <c r="Y112" s="311"/>
      <c r="Z112" s="311"/>
      <c r="AA112" s="311"/>
      <c r="AB112" s="311"/>
      <c r="AC112" s="311"/>
      <c r="AD112" s="311"/>
      <c r="AE112" s="311"/>
      <c r="AF112" s="309"/>
      <c r="AG112" s="309"/>
      <c r="AH112" s="309"/>
      <c r="AI112" s="302" t="s">
        <v>199</v>
      </c>
      <c r="AJ112" s="302"/>
      <c r="AK112" s="302"/>
      <c r="AL112" s="302"/>
      <c r="AM112" s="303"/>
    </row>
    <row r="113" spans="1:39" ht="18.75" customHeight="1" x14ac:dyDescent="0.4">
      <c r="A113" s="306"/>
      <c r="B113" s="307"/>
      <c r="C113" s="308"/>
      <c r="D113" s="308"/>
      <c r="E113" s="308"/>
      <c r="F113" s="309"/>
      <c r="G113" s="309"/>
      <c r="H113" s="309"/>
      <c r="I113" s="312"/>
      <c r="J113" s="312"/>
      <c r="K113" s="312"/>
      <c r="L113" s="312"/>
      <c r="M113" s="312"/>
      <c r="N113" s="312"/>
      <c r="O113" s="312"/>
      <c r="P113" s="312"/>
      <c r="Q113" s="313"/>
      <c r="R113" s="313"/>
      <c r="S113" s="50">
        <v>0</v>
      </c>
      <c r="T113" s="51" t="s">
        <v>167</v>
      </c>
      <c r="U113" s="50">
        <v>1</v>
      </c>
      <c r="V113" s="302"/>
      <c r="W113" s="302"/>
      <c r="X113" s="312"/>
      <c r="Y113" s="312"/>
      <c r="Z113" s="312"/>
      <c r="AA113" s="312"/>
      <c r="AB113" s="312"/>
      <c r="AC113" s="312"/>
      <c r="AD113" s="312"/>
      <c r="AE113" s="312"/>
      <c r="AF113" s="309"/>
      <c r="AG113" s="309"/>
      <c r="AH113" s="309"/>
      <c r="AI113" s="302"/>
      <c r="AJ113" s="302"/>
      <c r="AK113" s="302"/>
      <c r="AL113" s="302"/>
      <c r="AM113" s="303"/>
    </row>
    <row r="114" spans="1:39" ht="18.75" customHeight="1" x14ac:dyDescent="0.4">
      <c r="A114" s="395">
        <v>9</v>
      </c>
      <c r="B114" s="396"/>
      <c r="C114" s="397">
        <f t="shared" ref="C114" si="61">C112+"0:30"</f>
        <v>0.52083333333333326</v>
      </c>
      <c r="D114" s="397">
        <v>0.72916666666666696</v>
      </c>
      <c r="E114" s="397"/>
      <c r="F114" s="389"/>
      <c r="G114" s="389"/>
      <c r="H114" s="389"/>
      <c r="I114" s="391" t="str">
        <f>E124</f>
        <v>清原シザース</v>
      </c>
      <c r="J114" s="392"/>
      <c r="K114" s="392"/>
      <c r="L114" s="392"/>
      <c r="M114" s="392"/>
      <c r="N114" s="392"/>
      <c r="O114" s="392"/>
      <c r="P114" s="392"/>
      <c r="Q114" s="390">
        <f t="shared" ref="Q114" si="62">IF(OR(S114="",S115=""),"",S114+S115)</f>
        <v>7</v>
      </c>
      <c r="R114" s="398"/>
      <c r="S114" s="57">
        <v>6</v>
      </c>
      <c r="T114" s="58" t="s">
        <v>167</v>
      </c>
      <c r="U114" s="57">
        <v>0</v>
      </c>
      <c r="V114" s="390">
        <f t="shared" ref="V114" si="63">IF(OR(U114="",U115=""),"",U114+U115)</f>
        <v>0</v>
      </c>
      <c r="W114" s="390"/>
      <c r="X114" s="391" t="str">
        <f>E125</f>
        <v>SUGAO・SC U-10</v>
      </c>
      <c r="Y114" s="392"/>
      <c r="Z114" s="392"/>
      <c r="AA114" s="392"/>
      <c r="AB114" s="392"/>
      <c r="AC114" s="392"/>
      <c r="AD114" s="392"/>
      <c r="AE114" s="392"/>
      <c r="AF114" s="389"/>
      <c r="AG114" s="389"/>
      <c r="AH114" s="389"/>
      <c r="AI114" s="390" t="s">
        <v>200</v>
      </c>
      <c r="AJ114" s="390"/>
      <c r="AK114" s="390"/>
      <c r="AL114" s="390"/>
      <c r="AM114" s="393"/>
    </row>
    <row r="115" spans="1:39" ht="18.75" customHeight="1" thickBot="1" x14ac:dyDescent="0.45">
      <c r="A115" s="321"/>
      <c r="B115" s="322"/>
      <c r="C115" s="323"/>
      <c r="D115" s="323"/>
      <c r="E115" s="323"/>
      <c r="F115" s="324"/>
      <c r="G115" s="324"/>
      <c r="H115" s="324"/>
      <c r="I115" s="325"/>
      <c r="J115" s="325"/>
      <c r="K115" s="325"/>
      <c r="L115" s="325"/>
      <c r="M115" s="325"/>
      <c r="N115" s="325"/>
      <c r="O115" s="325"/>
      <c r="P115" s="325"/>
      <c r="Q115" s="326"/>
      <c r="R115" s="326"/>
      <c r="S115" s="54">
        <v>1</v>
      </c>
      <c r="T115" s="55" t="s">
        <v>167</v>
      </c>
      <c r="U115" s="54">
        <v>0</v>
      </c>
      <c r="V115" s="327"/>
      <c r="W115" s="327"/>
      <c r="X115" s="325"/>
      <c r="Y115" s="325"/>
      <c r="Z115" s="325"/>
      <c r="AA115" s="325"/>
      <c r="AB115" s="325"/>
      <c r="AC115" s="325"/>
      <c r="AD115" s="325"/>
      <c r="AE115" s="325"/>
      <c r="AF115" s="324"/>
      <c r="AG115" s="324"/>
      <c r="AH115" s="324"/>
      <c r="AI115" s="327"/>
      <c r="AJ115" s="327"/>
      <c r="AK115" s="327"/>
      <c r="AL115" s="327"/>
      <c r="AM115" s="328"/>
    </row>
    <row r="116" spans="1:39" ht="18.75" customHeight="1" thickBot="1" x14ac:dyDescent="0.45"/>
    <row r="117" spans="1:39" ht="18.75" customHeight="1" thickBot="1" x14ac:dyDescent="0.45">
      <c r="C117" s="358" t="s">
        <v>184</v>
      </c>
      <c r="D117" s="359"/>
      <c r="E117" s="359"/>
      <c r="F117" s="359"/>
      <c r="G117" s="359"/>
      <c r="H117" s="359"/>
      <c r="I117" s="359"/>
      <c r="J117" s="359"/>
      <c r="K117" s="359"/>
      <c r="L117" s="366" t="str">
        <f>E118</f>
        <v>石井FC</v>
      </c>
      <c r="M117" s="367"/>
      <c r="N117" s="367"/>
      <c r="O117" s="367"/>
      <c r="P117" s="368"/>
      <c r="Q117" s="369" t="str">
        <f>E119</f>
        <v>FC Riso B</v>
      </c>
      <c r="R117" s="367"/>
      <c r="S117" s="367"/>
      <c r="T117" s="367"/>
      <c r="U117" s="368"/>
      <c r="V117" s="369" t="str">
        <f>E120</f>
        <v>FCみらい</v>
      </c>
      <c r="W117" s="367"/>
      <c r="X117" s="367"/>
      <c r="Y117" s="367"/>
      <c r="Z117" s="370"/>
      <c r="AA117" s="352" t="s">
        <v>169</v>
      </c>
      <c r="AB117" s="350"/>
      <c r="AC117" s="349" t="s">
        <v>170</v>
      </c>
      <c r="AD117" s="350"/>
      <c r="AE117" s="349" t="s">
        <v>171</v>
      </c>
      <c r="AF117" s="351"/>
      <c r="AG117" s="350" t="s">
        <v>172</v>
      </c>
      <c r="AH117" s="342"/>
    </row>
    <row r="118" spans="1:39" ht="22.5" customHeight="1" x14ac:dyDescent="0.4">
      <c r="A118" s="399" t="s">
        <v>231</v>
      </c>
      <c r="B118" s="400"/>
      <c r="C118" s="343">
        <v>1</v>
      </c>
      <c r="D118" s="344"/>
      <c r="E118" s="360" t="str">
        <f>'市長杯 U-10クラス_組み合わせ'!W61</f>
        <v>石井FC</v>
      </c>
      <c r="F118" s="361"/>
      <c r="G118" s="361"/>
      <c r="H118" s="361"/>
      <c r="I118" s="361"/>
      <c r="J118" s="361"/>
      <c r="K118" s="361"/>
      <c r="L118" s="81"/>
      <c r="M118" s="62"/>
      <c r="N118" s="62"/>
      <c r="O118" s="62"/>
      <c r="P118" s="82"/>
      <c r="Q118" s="281" t="s">
        <v>228</v>
      </c>
      <c r="R118" s="282"/>
      <c r="S118" s="83">
        <f>Q98</f>
        <v>3</v>
      </c>
      <c r="T118" s="64" t="s">
        <v>173</v>
      </c>
      <c r="U118" s="84">
        <f>V98</f>
        <v>0</v>
      </c>
      <c r="V118" s="281" t="s">
        <v>228</v>
      </c>
      <c r="W118" s="282"/>
      <c r="X118" s="83">
        <f>Q110</f>
        <v>5</v>
      </c>
      <c r="Y118" s="64" t="s">
        <v>173</v>
      </c>
      <c r="Z118" s="85">
        <f>V110</f>
        <v>0</v>
      </c>
      <c r="AA118" s="343">
        <v>6</v>
      </c>
      <c r="AB118" s="344"/>
      <c r="AC118" s="345">
        <f>AE118-U118-Z118</f>
        <v>8</v>
      </c>
      <c r="AD118" s="344"/>
      <c r="AE118" s="345">
        <f>S118+X118</f>
        <v>8</v>
      </c>
      <c r="AF118" s="346"/>
      <c r="AG118" s="388">
        <v>1</v>
      </c>
      <c r="AH118" s="348"/>
    </row>
    <row r="119" spans="1:39" ht="22.5" customHeight="1" x14ac:dyDescent="0.4">
      <c r="A119" s="399"/>
      <c r="B119" s="400"/>
      <c r="C119" s="337">
        <v>2</v>
      </c>
      <c r="D119" s="338"/>
      <c r="E119" s="362" t="str">
        <f>'市長杯 U-10クラス_組み合わせ'!W63</f>
        <v>FC Riso B</v>
      </c>
      <c r="F119" s="363"/>
      <c r="G119" s="363"/>
      <c r="H119" s="363"/>
      <c r="I119" s="363"/>
      <c r="J119" s="363"/>
      <c r="K119" s="363"/>
      <c r="L119" s="285" t="s">
        <v>227</v>
      </c>
      <c r="M119" s="284"/>
      <c r="N119" s="86">
        <f>U118</f>
        <v>0</v>
      </c>
      <c r="O119" s="68" t="s">
        <v>173</v>
      </c>
      <c r="P119" s="87">
        <f>S118</f>
        <v>3</v>
      </c>
      <c r="Q119" s="88"/>
      <c r="R119" s="89"/>
      <c r="S119" s="89"/>
      <c r="T119" s="89"/>
      <c r="U119" s="90"/>
      <c r="V119" s="283" t="s">
        <v>229</v>
      </c>
      <c r="W119" s="284"/>
      <c r="X119" s="86">
        <f>Q104</f>
        <v>0</v>
      </c>
      <c r="Y119" s="68" t="s">
        <v>173</v>
      </c>
      <c r="Z119" s="91">
        <f>V104</f>
        <v>0</v>
      </c>
      <c r="AA119" s="337">
        <v>1</v>
      </c>
      <c r="AB119" s="338"/>
      <c r="AC119" s="339">
        <f>AE119-P119-Z119</f>
        <v>-3</v>
      </c>
      <c r="AD119" s="338"/>
      <c r="AE119" s="339">
        <f>N119+X119</f>
        <v>0</v>
      </c>
      <c r="AF119" s="340"/>
      <c r="AG119" s="338">
        <v>2</v>
      </c>
      <c r="AH119" s="330"/>
    </row>
    <row r="120" spans="1:39" ht="22.5" customHeight="1" thickBot="1" x14ac:dyDescent="0.45">
      <c r="A120" s="399"/>
      <c r="B120" s="400"/>
      <c r="C120" s="331">
        <v>3</v>
      </c>
      <c r="D120" s="332"/>
      <c r="E120" s="364" t="str">
        <f>'市長杯 U-10クラス_組み合わせ'!W65</f>
        <v>FCみらい</v>
      </c>
      <c r="F120" s="365"/>
      <c r="G120" s="365"/>
      <c r="H120" s="365"/>
      <c r="I120" s="365"/>
      <c r="J120" s="365"/>
      <c r="K120" s="365"/>
      <c r="L120" s="286" t="s">
        <v>227</v>
      </c>
      <c r="M120" s="287"/>
      <c r="N120" s="92">
        <f>Z118</f>
        <v>0</v>
      </c>
      <c r="O120" s="75" t="s">
        <v>173</v>
      </c>
      <c r="P120" s="93">
        <f>X118</f>
        <v>5</v>
      </c>
      <c r="Q120" s="288" t="s">
        <v>229</v>
      </c>
      <c r="R120" s="287"/>
      <c r="S120" s="92">
        <f>Z119</f>
        <v>0</v>
      </c>
      <c r="T120" s="75" t="s">
        <v>173</v>
      </c>
      <c r="U120" s="93">
        <f>X119</f>
        <v>0</v>
      </c>
      <c r="V120" s="94"/>
      <c r="W120" s="95"/>
      <c r="X120" s="95"/>
      <c r="Y120" s="95"/>
      <c r="Z120" s="96"/>
      <c r="AA120" s="331">
        <v>1</v>
      </c>
      <c r="AB120" s="332"/>
      <c r="AC120" s="333">
        <f>AE120-P120-U120</f>
        <v>-5</v>
      </c>
      <c r="AD120" s="332"/>
      <c r="AE120" s="333">
        <f>N120+S120</f>
        <v>0</v>
      </c>
      <c r="AF120" s="334"/>
      <c r="AG120" s="332">
        <v>3</v>
      </c>
      <c r="AH120" s="336"/>
    </row>
    <row r="121" spans="1:39" ht="18.75" customHeight="1" thickBot="1" x14ac:dyDescent="0.45">
      <c r="A121" s="141"/>
      <c r="B121" s="141"/>
    </row>
    <row r="122" spans="1:39" ht="18.75" customHeight="1" thickBot="1" x14ac:dyDescent="0.45">
      <c r="A122" s="141"/>
      <c r="B122" s="141"/>
      <c r="C122" s="358" t="s">
        <v>185</v>
      </c>
      <c r="D122" s="359"/>
      <c r="E122" s="359"/>
      <c r="F122" s="359"/>
      <c r="G122" s="359"/>
      <c r="H122" s="359"/>
      <c r="I122" s="359"/>
      <c r="J122" s="359"/>
      <c r="K122" s="359"/>
      <c r="L122" s="366" t="str">
        <f>E123</f>
        <v>岡西FC１０</v>
      </c>
      <c r="M122" s="367"/>
      <c r="N122" s="367"/>
      <c r="O122" s="367"/>
      <c r="P122" s="368"/>
      <c r="Q122" s="369" t="str">
        <f>E124</f>
        <v>清原シザース</v>
      </c>
      <c r="R122" s="367"/>
      <c r="S122" s="367"/>
      <c r="T122" s="367"/>
      <c r="U122" s="368"/>
      <c r="V122" s="369" t="str">
        <f>E125</f>
        <v>SUGAO・SC U-10</v>
      </c>
      <c r="W122" s="367"/>
      <c r="X122" s="367"/>
      <c r="Y122" s="367"/>
      <c r="Z122" s="368"/>
      <c r="AA122" s="369" t="str">
        <f>E126</f>
        <v>緑が丘YFC</v>
      </c>
      <c r="AB122" s="367"/>
      <c r="AC122" s="367"/>
      <c r="AD122" s="367"/>
      <c r="AE122" s="370"/>
      <c r="AF122" s="352" t="s">
        <v>169</v>
      </c>
      <c r="AG122" s="350"/>
      <c r="AH122" s="349" t="s">
        <v>170</v>
      </c>
      <c r="AI122" s="350"/>
      <c r="AJ122" s="349" t="s">
        <v>171</v>
      </c>
      <c r="AK122" s="351"/>
      <c r="AL122" s="352" t="s">
        <v>172</v>
      </c>
      <c r="AM122" s="351"/>
    </row>
    <row r="123" spans="1:39" ht="22.5" customHeight="1" x14ac:dyDescent="0.4">
      <c r="A123" s="399"/>
      <c r="B123" s="400"/>
      <c r="C123" s="394">
        <v>4</v>
      </c>
      <c r="D123" s="317"/>
      <c r="E123" s="382" t="str">
        <f>'市長杯 U-10クラス_組み合わせ'!W67</f>
        <v>岡西FC１０</v>
      </c>
      <c r="F123" s="382"/>
      <c r="G123" s="382"/>
      <c r="H123" s="382"/>
      <c r="I123" s="382"/>
      <c r="J123" s="382"/>
      <c r="K123" s="360"/>
      <c r="L123" s="81"/>
      <c r="M123" s="62"/>
      <c r="N123" s="62"/>
      <c r="O123" s="62"/>
      <c r="P123" s="82"/>
      <c r="Q123" s="281" t="s">
        <v>227</v>
      </c>
      <c r="R123" s="282"/>
      <c r="S123" s="83">
        <f>Q100</f>
        <v>0</v>
      </c>
      <c r="T123" s="64" t="s">
        <v>173</v>
      </c>
      <c r="U123" s="84">
        <f>V100</f>
        <v>1</v>
      </c>
      <c r="V123" s="281" t="s">
        <v>228</v>
      </c>
      <c r="W123" s="282"/>
      <c r="X123" s="83">
        <f>Q106</f>
        <v>4</v>
      </c>
      <c r="Y123" s="64" t="s">
        <v>173</v>
      </c>
      <c r="Z123" s="84">
        <f>V106</f>
        <v>0</v>
      </c>
      <c r="AA123" s="281" t="s">
        <v>227</v>
      </c>
      <c r="AB123" s="282"/>
      <c r="AC123" s="83">
        <f>Q112</f>
        <v>0</v>
      </c>
      <c r="AD123" s="64" t="s">
        <v>173</v>
      </c>
      <c r="AE123" s="85">
        <f>V112</f>
        <v>1</v>
      </c>
      <c r="AF123" s="343">
        <v>3</v>
      </c>
      <c r="AG123" s="344"/>
      <c r="AH123" s="345">
        <f>AJ123-U123-Z123-AE123</f>
        <v>2</v>
      </c>
      <c r="AI123" s="344"/>
      <c r="AJ123" s="345">
        <f>S123+X123+AC123</f>
        <v>4</v>
      </c>
      <c r="AK123" s="346"/>
      <c r="AL123" s="343">
        <v>3</v>
      </c>
      <c r="AM123" s="346"/>
    </row>
    <row r="124" spans="1:39" ht="22.5" customHeight="1" x14ac:dyDescent="0.4">
      <c r="A124" s="399" t="s">
        <v>230</v>
      </c>
      <c r="B124" s="400"/>
      <c r="C124" s="329">
        <v>5</v>
      </c>
      <c r="D124" s="309"/>
      <c r="E124" s="383" t="str">
        <f>'市長杯 U-10クラス_組み合わせ'!W69</f>
        <v>清原シザース</v>
      </c>
      <c r="F124" s="383"/>
      <c r="G124" s="383"/>
      <c r="H124" s="383"/>
      <c r="I124" s="383"/>
      <c r="J124" s="383"/>
      <c r="K124" s="362"/>
      <c r="L124" s="285" t="s">
        <v>228</v>
      </c>
      <c r="M124" s="284"/>
      <c r="N124" s="86">
        <f>U123</f>
        <v>1</v>
      </c>
      <c r="O124" s="68" t="s">
        <v>173</v>
      </c>
      <c r="P124" s="87">
        <f>S123</f>
        <v>0</v>
      </c>
      <c r="Q124" s="88"/>
      <c r="R124" s="89"/>
      <c r="S124" s="89"/>
      <c r="T124" s="89"/>
      <c r="U124" s="90"/>
      <c r="V124" s="283" t="s">
        <v>228</v>
      </c>
      <c r="W124" s="284"/>
      <c r="X124" s="86">
        <f>Q114</f>
        <v>7</v>
      </c>
      <c r="Y124" s="68" t="s">
        <v>173</v>
      </c>
      <c r="Z124" s="87">
        <f>V114</f>
        <v>0</v>
      </c>
      <c r="AA124" s="283" t="s">
        <v>229</v>
      </c>
      <c r="AB124" s="284"/>
      <c r="AC124" s="86">
        <f>Q108</f>
        <v>0</v>
      </c>
      <c r="AD124" s="68" t="s">
        <v>173</v>
      </c>
      <c r="AE124" s="91">
        <f>V108</f>
        <v>0</v>
      </c>
      <c r="AF124" s="337">
        <v>7</v>
      </c>
      <c r="AG124" s="338"/>
      <c r="AH124" s="339">
        <f>AJ124-P124-Z124-AE124</f>
        <v>8</v>
      </c>
      <c r="AI124" s="338"/>
      <c r="AJ124" s="339">
        <f>N124+X124+AC124</f>
        <v>8</v>
      </c>
      <c r="AK124" s="340"/>
      <c r="AL124" s="337">
        <v>1</v>
      </c>
      <c r="AM124" s="340"/>
    </row>
    <row r="125" spans="1:39" ht="22.5" customHeight="1" x14ac:dyDescent="0.4">
      <c r="A125" s="399"/>
      <c r="B125" s="400"/>
      <c r="C125" s="329">
        <v>6</v>
      </c>
      <c r="D125" s="309"/>
      <c r="E125" s="383" t="str">
        <f>'市長杯 U-10クラス_組み合わせ'!W71</f>
        <v>SUGAO・SC U-10</v>
      </c>
      <c r="F125" s="383"/>
      <c r="G125" s="383"/>
      <c r="H125" s="383"/>
      <c r="I125" s="383"/>
      <c r="J125" s="383"/>
      <c r="K125" s="362"/>
      <c r="L125" s="285" t="s">
        <v>227</v>
      </c>
      <c r="M125" s="381"/>
      <c r="N125" s="86">
        <f>Z123</f>
        <v>0</v>
      </c>
      <c r="O125" s="68" t="s">
        <v>173</v>
      </c>
      <c r="P125" s="87">
        <f>X123</f>
        <v>4</v>
      </c>
      <c r="Q125" s="381" t="s">
        <v>227</v>
      </c>
      <c r="R125" s="381"/>
      <c r="S125" s="86">
        <f>Z124</f>
        <v>0</v>
      </c>
      <c r="T125" s="68" t="s">
        <v>173</v>
      </c>
      <c r="U125" s="87">
        <f>X124</f>
        <v>7</v>
      </c>
      <c r="V125" s="98"/>
      <c r="W125" s="99"/>
      <c r="X125" s="99"/>
      <c r="Y125" s="99"/>
      <c r="Z125" s="100"/>
      <c r="AA125" s="283" t="s">
        <v>227</v>
      </c>
      <c r="AB125" s="381"/>
      <c r="AC125" s="86">
        <f>Q102</f>
        <v>0</v>
      </c>
      <c r="AD125" s="68" t="s">
        <v>173</v>
      </c>
      <c r="AE125" s="91">
        <f>V102</f>
        <v>4</v>
      </c>
      <c r="AF125" s="337">
        <v>0</v>
      </c>
      <c r="AG125" s="338"/>
      <c r="AH125" s="339">
        <f>AJ125-P125-U125-AE125</f>
        <v>-15</v>
      </c>
      <c r="AI125" s="338"/>
      <c r="AJ125" s="339">
        <f>N125+S125+AC125</f>
        <v>0</v>
      </c>
      <c r="AK125" s="340"/>
      <c r="AL125" s="337">
        <v>4</v>
      </c>
      <c r="AM125" s="340"/>
    </row>
    <row r="126" spans="1:39" ht="22.5" customHeight="1" thickBot="1" x14ac:dyDescent="0.45">
      <c r="A126" s="399"/>
      <c r="B126" s="400"/>
      <c r="C126" s="335">
        <v>7</v>
      </c>
      <c r="D126" s="324"/>
      <c r="E126" s="380" t="str">
        <f>'市長杯 U-10クラス_組み合わせ'!W73</f>
        <v>緑が丘YFC</v>
      </c>
      <c r="F126" s="380"/>
      <c r="G126" s="380"/>
      <c r="H126" s="380"/>
      <c r="I126" s="380"/>
      <c r="J126" s="380"/>
      <c r="K126" s="364"/>
      <c r="L126" s="286" t="s">
        <v>228</v>
      </c>
      <c r="M126" s="287"/>
      <c r="N126" s="92">
        <f>AE123</f>
        <v>1</v>
      </c>
      <c r="O126" s="75" t="s">
        <v>173</v>
      </c>
      <c r="P126" s="93">
        <f>AC123</f>
        <v>0</v>
      </c>
      <c r="Q126" s="288" t="s">
        <v>229</v>
      </c>
      <c r="R126" s="287"/>
      <c r="S126" s="92">
        <f>AE124</f>
        <v>0</v>
      </c>
      <c r="T126" s="75" t="s">
        <v>173</v>
      </c>
      <c r="U126" s="93">
        <f>AC124</f>
        <v>0</v>
      </c>
      <c r="V126" s="288" t="s">
        <v>228</v>
      </c>
      <c r="W126" s="287"/>
      <c r="X126" s="92">
        <f>AE125</f>
        <v>4</v>
      </c>
      <c r="Y126" s="75" t="s">
        <v>173</v>
      </c>
      <c r="Z126" s="93">
        <f>AC125</f>
        <v>0</v>
      </c>
      <c r="AA126" s="94"/>
      <c r="AB126" s="95"/>
      <c r="AC126" s="95"/>
      <c r="AD126" s="95"/>
      <c r="AE126" s="96"/>
      <c r="AF126" s="331">
        <v>7</v>
      </c>
      <c r="AG126" s="332"/>
      <c r="AH126" s="333">
        <f>AJ126-P126-U126-Z126</f>
        <v>5</v>
      </c>
      <c r="AI126" s="332"/>
      <c r="AJ126" s="333">
        <f>N126+S126+X126</f>
        <v>5</v>
      </c>
      <c r="AK126" s="334"/>
      <c r="AL126" s="331">
        <v>2</v>
      </c>
      <c r="AM126" s="334"/>
    </row>
    <row r="127" spans="1:39" ht="18.75" customHeight="1" x14ac:dyDescent="0.4">
      <c r="C127" s="43"/>
      <c r="D127" s="43"/>
      <c r="E127" s="56"/>
      <c r="F127" s="56"/>
      <c r="G127" s="56"/>
      <c r="H127" s="56"/>
      <c r="I127" s="56"/>
      <c r="J127" s="56"/>
      <c r="K127" s="56"/>
      <c r="L127" s="56"/>
      <c r="M127" s="56"/>
      <c r="N127" s="43"/>
      <c r="O127" s="43"/>
      <c r="P127" s="44"/>
      <c r="Q127" s="43"/>
      <c r="R127" s="44"/>
      <c r="S127" s="43"/>
      <c r="T127" s="43"/>
      <c r="U127" s="44"/>
      <c r="V127" s="43"/>
      <c r="W127" s="44"/>
      <c r="X127" s="45"/>
      <c r="Y127" s="45"/>
      <c r="Z127" s="45"/>
      <c r="AA127" s="45"/>
      <c r="AB127" s="45"/>
      <c r="AC127" s="43"/>
      <c r="AD127" s="43"/>
      <c r="AE127" s="43"/>
      <c r="AF127" s="43"/>
      <c r="AG127" s="43"/>
      <c r="AH127" s="43"/>
      <c r="AI127" s="43"/>
      <c r="AJ127" s="43"/>
    </row>
    <row r="128" spans="1:39" ht="18.75" customHeight="1" x14ac:dyDescent="0.4">
      <c r="C128" s="43"/>
      <c r="D128" s="43"/>
      <c r="E128" s="56"/>
      <c r="F128" s="56"/>
      <c r="G128" s="56"/>
      <c r="H128" s="56"/>
      <c r="I128" s="56"/>
      <c r="J128" s="56"/>
      <c r="K128" s="56"/>
      <c r="L128" s="56"/>
      <c r="M128" s="56"/>
      <c r="N128" s="43"/>
      <c r="O128" s="43"/>
      <c r="P128" s="44"/>
      <c r="Q128" s="43"/>
      <c r="R128" s="44"/>
      <c r="S128" s="43"/>
      <c r="T128" s="43"/>
      <c r="U128" s="44"/>
      <c r="V128" s="43"/>
      <c r="W128" s="44"/>
      <c r="X128" s="45"/>
      <c r="Y128" s="45"/>
      <c r="Z128" s="45"/>
      <c r="AA128" s="45"/>
      <c r="AB128" s="45"/>
      <c r="AC128" s="43"/>
      <c r="AD128" s="43"/>
      <c r="AE128" s="43"/>
      <c r="AF128" s="43"/>
      <c r="AG128" s="43"/>
      <c r="AH128" s="43"/>
      <c r="AI128" s="43"/>
      <c r="AJ128" s="43"/>
    </row>
  </sheetData>
  <mergeCells count="607">
    <mergeCell ref="AK52:AL52"/>
    <mergeCell ref="AJ126:AK126"/>
    <mergeCell ref="AL126:AM126"/>
    <mergeCell ref="AH125:AI125"/>
    <mergeCell ref="AJ125:AK125"/>
    <mergeCell ref="AL125:AM125"/>
    <mergeCell ref="C126:D126"/>
    <mergeCell ref="E126:K126"/>
    <mergeCell ref="L126:M126"/>
    <mergeCell ref="Q126:R126"/>
    <mergeCell ref="V126:W126"/>
    <mergeCell ref="AF126:AG126"/>
    <mergeCell ref="AH126:AI126"/>
    <mergeCell ref="C125:D125"/>
    <mergeCell ref="E125:K125"/>
    <mergeCell ref="L125:M125"/>
    <mergeCell ref="Q125:R125"/>
    <mergeCell ref="AA125:AB125"/>
    <mergeCell ref="AF125:AG125"/>
    <mergeCell ref="C124:D124"/>
    <mergeCell ref="E124:K124"/>
    <mergeCell ref="L124:M124"/>
    <mergeCell ref="V124:W124"/>
    <mergeCell ref="AA124:AB124"/>
    <mergeCell ref="AF124:AG124"/>
    <mergeCell ref="AH124:AI124"/>
    <mergeCell ref="AJ124:AK124"/>
    <mergeCell ref="AL124:AM124"/>
    <mergeCell ref="AJ122:AK122"/>
    <mergeCell ref="AL122:AM122"/>
    <mergeCell ref="C123:D123"/>
    <mergeCell ref="E123:K123"/>
    <mergeCell ref="Q123:R123"/>
    <mergeCell ref="V123:W123"/>
    <mergeCell ref="AA123:AB123"/>
    <mergeCell ref="AF123:AG123"/>
    <mergeCell ref="AH123:AI123"/>
    <mergeCell ref="AJ123:AK123"/>
    <mergeCell ref="AL123:AM123"/>
    <mergeCell ref="AE120:AF120"/>
    <mergeCell ref="AG120:AH120"/>
    <mergeCell ref="C122:K122"/>
    <mergeCell ref="L122:P122"/>
    <mergeCell ref="Q122:U122"/>
    <mergeCell ref="V122:Z122"/>
    <mergeCell ref="AA122:AE122"/>
    <mergeCell ref="AF122:AG122"/>
    <mergeCell ref="AH122:AI122"/>
    <mergeCell ref="C120:D120"/>
    <mergeCell ref="E120:K120"/>
    <mergeCell ref="L120:M120"/>
    <mergeCell ref="Q120:R120"/>
    <mergeCell ref="AA120:AB120"/>
    <mergeCell ref="AC120:AD120"/>
    <mergeCell ref="C119:D119"/>
    <mergeCell ref="E119:K119"/>
    <mergeCell ref="L119:M119"/>
    <mergeCell ref="V119:W119"/>
    <mergeCell ref="AA119:AB119"/>
    <mergeCell ref="AC119:AD119"/>
    <mergeCell ref="AE119:AF119"/>
    <mergeCell ref="AG119:AH119"/>
    <mergeCell ref="C118:D118"/>
    <mergeCell ref="E118:K118"/>
    <mergeCell ref="Q118:R118"/>
    <mergeCell ref="V118:W118"/>
    <mergeCell ref="AA118:AB118"/>
    <mergeCell ref="AC118:AD118"/>
    <mergeCell ref="C117:K117"/>
    <mergeCell ref="L117:P117"/>
    <mergeCell ref="Q117:U117"/>
    <mergeCell ref="V117:Z117"/>
    <mergeCell ref="AA117:AB117"/>
    <mergeCell ref="AC117:AD117"/>
    <mergeCell ref="AE117:AF117"/>
    <mergeCell ref="AG117:AH117"/>
    <mergeCell ref="AE118:AF118"/>
    <mergeCell ref="AG118:AH118"/>
    <mergeCell ref="A114:B115"/>
    <mergeCell ref="C114:E115"/>
    <mergeCell ref="F114:H115"/>
    <mergeCell ref="I114:P115"/>
    <mergeCell ref="Q114:R115"/>
    <mergeCell ref="V114:W115"/>
    <mergeCell ref="X114:AE115"/>
    <mergeCell ref="AF114:AH115"/>
    <mergeCell ref="AI114:AM115"/>
    <mergeCell ref="X110:AE111"/>
    <mergeCell ref="AF110:AH111"/>
    <mergeCell ref="AI110:AM111"/>
    <mergeCell ref="A112:B113"/>
    <mergeCell ref="C112:E113"/>
    <mergeCell ref="F112:H113"/>
    <mergeCell ref="I112:P113"/>
    <mergeCell ref="Q112:R113"/>
    <mergeCell ref="V112:W113"/>
    <mergeCell ref="X112:AE113"/>
    <mergeCell ref="A110:B111"/>
    <mergeCell ref="C110:E111"/>
    <mergeCell ref="F110:H111"/>
    <mergeCell ref="I110:P111"/>
    <mergeCell ref="Q110:R111"/>
    <mergeCell ref="V110:W111"/>
    <mergeCell ref="AF112:AH113"/>
    <mergeCell ref="AI112:AM113"/>
    <mergeCell ref="A108:B109"/>
    <mergeCell ref="C108:E109"/>
    <mergeCell ref="F108:H109"/>
    <mergeCell ref="I108:P109"/>
    <mergeCell ref="Q108:R109"/>
    <mergeCell ref="V108:W109"/>
    <mergeCell ref="X108:AE109"/>
    <mergeCell ref="AF108:AH109"/>
    <mergeCell ref="AI108:AM109"/>
    <mergeCell ref="A106:B107"/>
    <mergeCell ref="C106:E107"/>
    <mergeCell ref="F106:H107"/>
    <mergeCell ref="I106:P107"/>
    <mergeCell ref="Q106:R107"/>
    <mergeCell ref="V106:W107"/>
    <mergeCell ref="X106:AE107"/>
    <mergeCell ref="AF106:AH107"/>
    <mergeCell ref="AI106:AM107"/>
    <mergeCell ref="X102:AE103"/>
    <mergeCell ref="AF102:AH103"/>
    <mergeCell ref="AI102:AM103"/>
    <mergeCell ref="A104:B105"/>
    <mergeCell ref="C104:E105"/>
    <mergeCell ref="F104:H105"/>
    <mergeCell ref="I104:P105"/>
    <mergeCell ref="Q104:R105"/>
    <mergeCell ref="V104:W105"/>
    <mergeCell ref="X104:AE105"/>
    <mergeCell ref="A102:B103"/>
    <mergeCell ref="C102:E103"/>
    <mergeCell ref="F102:H103"/>
    <mergeCell ref="I102:P103"/>
    <mergeCell ref="Q102:R103"/>
    <mergeCell ref="V102:W103"/>
    <mergeCell ref="AF104:AH105"/>
    <mergeCell ref="AI104:AM105"/>
    <mergeCell ref="A100:B101"/>
    <mergeCell ref="C100:E101"/>
    <mergeCell ref="F100:H101"/>
    <mergeCell ref="I100:P101"/>
    <mergeCell ref="Q100:R101"/>
    <mergeCell ref="V100:W101"/>
    <mergeCell ref="X100:AE101"/>
    <mergeCell ref="AF100:AH101"/>
    <mergeCell ref="AI100:AM101"/>
    <mergeCell ref="AF97:AH97"/>
    <mergeCell ref="AI97:AM97"/>
    <mergeCell ref="A98:B99"/>
    <mergeCell ref="C98:E99"/>
    <mergeCell ref="F98:H99"/>
    <mergeCell ref="I98:P99"/>
    <mergeCell ref="Q98:R99"/>
    <mergeCell ref="V98:W99"/>
    <mergeCell ref="X98:AE99"/>
    <mergeCell ref="AF98:AH99"/>
    <mergeCell ref="A97:B97"/>
    <mergeCell ref="C97:E97"/>
    <mergeCell ref="F97:H97"/>
    <mergeCell ref="I97:P97"/>
    <mergeCell ref="Q97:W97"/>
    <mergeCell ref="X97:AE97"/>
    <mergeCell ref="AI98:AM99"/>
    <mergeCell ref="A91:AM92"/>
    <mergeCell ref="B94:E94"/>
    <mergeCell ref="F94:M94"/>
    <mergeCell ref="N94:Q94"/>
    <mergeCell ref="R94:Y94"/>
    <mergeCell ref="Z94:AC94"/>
    <mergeCell ref="AD94:AJ94"/>
    <mergeCell ref="AK94:AL94"/>
    <mergeCell ref="AE88:AF88"/>
    <mergeCell ref="AG88:AH88"/>
    <mergeCell ref="C89:D89"/>
    <mergeCell ref="E89:K89"/>
    <mergeCell ref="L89:M89"/>
    <mergeCell ref="Q89:R89"/>
    <mergeCell ref="AA89:AB89"/>
    <mergeCell ref="AC89:AD89"/>
    <mergeCell ref="AE89:AF89"/>
    <mergeCell ref="AG89:AH89"/>
    <mergeCell ref="C88:D88"/>
    <mergeCell ref="E88:K88"/>
    <mergeCell ref="L88:M88"/>
    <mergeCell ref="V88:W88"/>
    <mergeCell ref="AA88:AB88"/>
    <mergeCell ref="AC88:AD88"/>
    <mergeCell ref="AE86:AF86"/>
    <mergeCell ref="AG86:AH86"/>
    <mergeCell ref="C87:D87"/>
    <mergeCell ref="E87:K87"/>
    <mergeCell ref="Q87:R87"/>
    <mergeCell ref="V87:W87"/>
    <mergeCell ref="AA87:AB87"/>
    <mergeCell ref="AC87:AD87"/>
    <mergeCell ref="AE87:AF87"/>
    <mergeCell ref="AG87:AH87"/>
    <mergeCell ref="C86:K86"/>
    <mergeCell ref="L86:P86"/>
    <mergeCell ref="Q86:U86"/>
    <mergeCell ref="V86:Z86"/>
    <mergeCell ref="AA86:AB86"/>
    <mergeCell ref="AC86:AD86"/>
    <mergeCell ref="AE83:AF83"/>
    <mergeCell ref="AG83:AH83"/>
    <mergeCell ref="C84:D84"/>
    <mergeCell ref="E84:K84"/>
    <mergeCell ref="L84:M84"/>
    <mergeCell ref="Q84:R84"/>
    <mergeCell ref="AA84:AB84"/>
    <mergeCell ref="AC84:AD84"/>
    <mergeCell ref="AE84:AF84"/>
    <mergeCell ref="AG84:AH84"/>
    <mergeCell ref="C83:D83"/>
    <mergeCell ref="E83:K83"/>
    <mergeCell ref="L83:M83"/>
    <mergeCell ref="V83:W83"/>
    <mergeCell ref="AA83:AB83"/>
    <mergeCell ref="AC83:AD83"/>
    <mergeCell ref="AE81:AF81"/>
    <mergeCell ref="AG81:AH81"/>
    <mergeCell ref="C82:D82"/>
    <mergeCell ref="E82:K82"/>
    <mergeCell ref="Q82:R82"/>
    <mergeCell ref="V82:W82"/>
    <mergeCell ref="AA82:AB82"/>
    <mergeCell ref="AC82:AD82"/>
    <mergeCell ref="AE82:AF82"/>
    <mergeCell ref="AG82:AH82"/>
    <mergeCell ref="C81:K81"/>
    <mergeCell ref="L81:P81"/>
    <mergeCell ref="Q81:U81"/>
    <mergeCell ref="V81:Z81"/>
    <mergeCell ref="AA81:AB81"/>
    <mergeCell ref="AC81:AD81"/>
    <mergeCell ref="A78:B79"/>
    <mergeCell ref="C78:E79"/>
    <mergeCell ref="F78:H79"/>
    <mergeCell ref="I78:P79"/>
    <mergeCell ref="Q78:R79"/>
    <mergeCell ref="V78:W79"/>
    <mergeCell ref="X78:AE79"/>
    <mergeCell ref="AF78:AH79"/>
    <mergeCell ref="AI78:AM79"/>
    <mergeCell ref="A76:B77"/>
    <mergeCell ref="C76:E77"/>
    <mergeCell ref="F76:H77"/>
    <mergeCell ref="I76:P77"/>
    <mergeCell ref="Q76:R77"/>
    <mergeCell ref="V76:W77"/>
    <mergeCell ref="X76:AE77"/>
    <mergeCell ref="AF76:AH77"/>
    <mergeCell ref="AI76:AM77"/>
    <mergeCell ref="X72:AE73"/>
    <mergeCell ref="AF72:AH73"/>
    <mergeCell ref="AI72:AM73"/>
    <mergeCell ref="A74:B75"/>
    <mergeCell ref="C74:E75"/>
    <mergeCell ref="F74:H75"/>
    <mergeCell ref="I74:P75"/>
    <mergeCell ref="Q74:R75"/>
    <mergeCell ref="V74:W75"/>
    <mergeCell ref="X74:AE75"/>
    <mergeCell ref="A72:B73"/>
    <mergeCell ref="C72:E73"/>
    <mergeCell ref="F72:H73"/>
    <mergeCell ref="I72:P73"/>
    <mergeCell ref="Q72:R73"/>
    <mergeCell ref="V72:W73"/>
    <mergeCell ref="AF74:AH75"/>
    <mergeCell ref="AI74:AM75"/>
    <mergeCell ref="A70:B71"/>
    <mergeCell ref="C70:E71"/>
    <mergeCell ref="F70:H71"/>
    <mergeCell ref="I70:P71"/>
    <mergeCell ref="Q70:R71"/>
    <mergeCell ref="V70:W71"/>
    <mergeCell ref="X70:AE71"/>
    <mergeCell ref="AF70:AH71"/>
    <mergeCell ref="AI70:AM71"/>
    <mergeCell ref="AF67:AH67"/>
    <mergeCell ref="AI67:AM67"/>
    <mergeCell ref="A68:B69"/>
    <mergeCell ref="C68:E69"/>
    <mergeCell ref="F68:H69"/>
    <mergeCell ref="I68:P69"/>
    <mergeCell ref="Q68:R69"/>
    <mergeCell ref="V68:W69"/>
    <mergeCell ref="X68:AE69"/>
    <mergeCell ref="AF68:AH69"/>
    <mergeCell ref="A67:B67"/>
    <mergeCell ref="C67:E67"/>
    <mergeCell ref="F67:H67"/>
    <mergeCell ref="I67:P67"/>
    <mergeCell ref="Q67:W67"/>
    <mergeCell ref="X67:AE67"/>
    <mergeCell ref="AI68:AM69"/>
    <mergeCell ref="AD64:AJ64"/>
    <mergeCell ref="AK64:AL64"/>
    <mergeCell ref="AE58:AF58"/>
    <mergeCell ref="AG58:AH58"/>
    <mergeCell ref="C59:D59"/>
    <mergeCell ref="E59:K59"/>
    <mergeCell ref="L59:M59"/>
    <mergeCell ref="Q59:R59"/>
    <mergeCell ref="AA59:AB59"/>
    <mergeCell ref="AC59:AD59"/>
    <mergeCell ref="AE59:AF59"/>
    <mergeCell ref="AG59:AH59"/>
    <mergeCell ref="C58:D58"/>
    <mergeCell ref="E58:K58"/>
    <mergeCell ref="L58:M58"/>
    <mergeCell ref="V58:W58"/>
    <mergeCell ref="AA58:AB58"/>
    <mergeCell ref="AC58:AD58"/>
    <mergeCell ref="AE56:AF56"/>
    <mergeCell ref="AG56:AH56"/>
    <mergeCell ref="C57:D57"/>
    <mergeCell ref="E57:K57"/>
    <mergeCell ref="Q57:R57"/>
    <mergeCell ref="V57:W57"/>
    <mergeCell ref="AA57:AB57"/>
    <mergeCell ref="AC57:AD57"/>
    <mergeCell ref="AE57:AF57"/>
    <mergeCell ref="AG57:AH57"/>
    <mergeCell ref="C56:K56"/>
    <mergeCell ref="L56:P56"/>
    <mergeCell ref="Q56:U56"/>
    <mergeCell ref="V56:Z56"/>
    <mergeCell ref="AA56:AB56"/>
    <mergeCell ref="AC56:AD56"/>
    <mergeCell ref="C54:D54"/>
    <mergeCell ref="E54:K54"/>
    <mergeCell ref="AA54:AB54"/>
    <mergeCell ref="AC54:AD54"/>
    <mergeCell ref="AE54:AF54"/>
    <mergeCell ref="AG54:AH54"/>
    <mergeCell ref="C53:D53"/>
    <mergeCell ref="E53:K53"/>
    <mergeCell ref="AA53:AB53"/>
    <mergeCell ref="AC53:AD53"/>
    <mergeCell ref="AE53:AF53"/>
    <mergeCell ref="AG53:AH53"/>
    <mergeCell ref="V53:W53"/>
    <mergeCell ref="Q54:R54"/>
    <mergeCell ref="L54:M54"/>
    <mergeCell ref="L53:M53"/>
    <mergeCell ref="AE51:AF51"/>
    <mergeCell ref="AG51:AH51"/>
    <mergeCell ref="C52:D52"/>
    <mergeCell ref="E52:K52"/>
    <mergeCell ref="AA52:AB52"/>
    <mergeCell ref="AC52:AD52"/>
    <mergeCell ref="AE52:AF52"/>
    <mergeCell ref="AG52:AH52"/>
    <mergeCell ref="C51:K51"/>
    <mergeCell ref="L51:P51"/>
    <mergeCell ref="Q51:U51"/>
    <mergeCell ref="V51:Z51"/>
    <mergeCell ref="AA51:AB51"/>
    <mergeCell ref="AC51:AD51"/>
    <mergeCell ref="Q52:R52"/>
    <mergeCell ref="V52:W52"/>
    <mergeCell ref="A48:B49"/>
    <mergeCell ref="C48:E49"/>
    <mergeCell ref="F48:H49"/>
    <mergeCell ref="I48:P49"/>
    <mergeCell ref="Q48:R49"/>
    <mergeCell ref="V48:W49"/>
    <mergeCell ref="X48:AE49"/>
    <mergeCell ref="AF48:AH49"/>
    <mergeCell ref="AI48:AM49"/>
    <mergeCell ref="A46:B47"/>
    <mergeCell ref="C46:E47"/>
    <mergeCell ref="F46:H47"/>
    <mergeCell ref="I46:P47"/>
    <mergeCell ref="Q46:R47"/>
    <mergeCell ref="V46:W47"/>
    <mergeCell ref="X46:AE47"/>
    <mergeCell ref="AF46:AH47"/>
    <mergeCell ref="AI46:AM47"/>
    <mergeCell ref="X42:AE43"/>
    <mergeCell ref="AF42:AH43"/>
    <mergeCell ref="AI42:AM43"/>
    <mergeCell ref="A44:B45"/>
    <mergeCell ref="C44:E45"/>
    <mergeCell ref="F44:H45"/>
    <mergeCell ref="I44:P45"/>
    <mergeCell ref="Q44:R45"/>
    <mergeCell ref="V44:W45"/>
    <mergeCell ref="X44:AE45"/>
    <mergeCell ref="A42:B43"/>
    <mergeCell ref="C42:E43"/>
    <mergeCell ref="F42:H43"/>
    <mergeCell ref="I42:P43"/>
    <mergeCell ref="Q42:R43"/>
    <mergeCell ref="V42:W43"/>
    <mergeCell ref="AF44:AH45"/>
    <mergeCell ref="AI44:AM45"/>
    <mergeCell ref="A40:B41"/>
    <mergeCell ref="C40:E41"/>
    <mergeCell ref="F40:H41"/>
    <mergeCell ref="I40:P41"/>
    <mergeCell ref="Q40:R41"/>
    <mergeCell ref="V40:W41"/>
    <mergeCell ref="X40:AE41"/>
    <mergeCell ref="AF40:AH41"/>
    <mergeCell ref="AI40:AM41"/>
    <mergeCell ref="AG29:AH29"/>
    <mergeCell ref="Q29:R29"/>
    <mergeCell ref="L29:M29"/>
    <mergeCell ref="AF37:AH37"/>
    <mergeCell ref="AI37:AM37"/>
    <mergeCell ref="A38:B39"/>
    <mergeCell ref="C38:E39"/>
    <mergeCell ref="F38:H39"/>
    <mergeCell ref="I38:P39"/>
    <mergeCell ref="Q38:R39"/>
    <mergeCell ref="V38:W39"/>
    <mergeCell ref="X38:AE39"/>
    <mergeCell ref="AF38:AH39"/>
    <mergeCell ref="A37:B37"/>
    <mergeCell ref="C37:E37"/>
    <mergeCell ref="F37:H37"/>
    <mergeCell ref="I37:P37"/>
    <mergeCell ref="Q37:W37"/>
    <mergeCell ref="X37:AE37"/>
    <mergeCell ref="AI38:AM39"/>
    <mergeCell ref="AA28:AB28"/>
    <mergeCell ref="AC28:AD28"/>
    <mergeCell ref="AE28:AF28"/>
    <mergeCell ref="AG28:AH28"/>
    <mergeCell ref="AE26:AF26"/>
    <mergeCell ref="AG26:AH26"/>
    <mergeCell ref="C27:D27"/>
    <mergeCell ref="E27:K27"/>
    <mergeCell ref="AA27:AB27"/>
    <mergeCell ref="AC27:AD27"/>
    <mergeCell ref="AE27:AF27"/>
    <mergeCell ref="AG27:AH27"/>
    <mergeCell ref="C26:K26"/>
    <mergeCell ref="L26:P26"/>
    <mergeCell ref="Q26:U26"/>
    <mergeCell ref="V26:Z26"/>
    <mergeCell ref="AA26:AB26"/>
    <mergeCell ref="AC26:AD26"/>
    <mergeCell ref="V27:W27"/>
    <mergeCell ref="V28:W28"/>
    <mergeCell ref="Q27:R27"/>
    <mergeCell ref="L28:M28"/>
    <mergeCell ref="C28:D28"/>
    <mergeCell ref="AG24:AH24"/>
    <mergeCell ref="C23:D23"/>
    <mergeCell ref="E23:K23"/>
    <mergeCell ref="AA23:AB23"/>
    <mergeCell ref="AC23:AD23"/>
    <mergeCell ref="AE23:AF23"/>
    <mergeCell ref="AG23:AH23"/>
    <mergeCell ref="L23:M23"/>
    <mergeCell ref="L24:M24"/>
    <mergeCell ref="Q24:R24"/>
    <mergeCell ref="V23:W23"/>
    <mergeCell ref="C24:D24"/>
    <mergeCell ref="E24:K24"/>
    <mergeCell ref="AA24:AB24"/>
    <mergeCell ref="AC24:AD24"/>
    <mergeCell ref="AE24:AF24"/>
    <mergeCell ref="AG21:AH21"/>
    <mergeCell ref="C22:D22"/>
    <mergeCell ref="E22:K22"/>
    <mergeCell ref="AA22:AB22"/>
    <mergeCell ref="AC22:AD22"/>
    <mergeCell ref="AE22:AF22"/>
    <mergeCell ref="AG22:AH22"/>
    <mergeCell ref="C21:K21"/>
    <mergeCell ref="L21:P21"/>
    <mergeCell ref="Q21:U21"/>
    <mergeCell ref="V21:Z21"/>
    <mergeCell ref="AA21:AB21"/>
    <mergeCell ref="AC21:AD21"/>
    <mergeCell ref="Q22:R22"/>
    <mergeCell ref="V22:W22"/>
    <mergeCell ref="AE21:AF21"/>
    <mergeCell ref="AF16:AH17"/>
    <mergeCell ref="AI16:AM17"/>
    <mergeCell ref="A18:B19"/>
    <mergeCell ref="C18:E19"/>
    <mergeCell ref="F18:H19"/>
    <mergeCell ref="I18:P19"/>
    <mergeCell ref="Q18:R19"/>
    <mergeCell ref="V18:W19"/>
    <mergeCell ref="X18:AE19"/>
    <mergeCell ref="AF18:AH19"/>
    <mergeCell ref="AI18:AM19"/>
    <mergeCell ref="A16:B17"/>
    <mergeCell ref="C16:E17"/>
    <mergeCell ref="F16:H17"/>
    <mergeCell ref="I16:P17"/>
    <mergeCell ref="Q16:R17"/>
    <mergeCell ref="V16:W17"/>
    <mergeCell ref="X16:AE17"/>
    <mergeCell ref="AF12:AH13"/>
    <mergeCell ref="AI12:AM13"/>
    <mergeCell ref="A14:B15"/>
    <mergeCell ref="C14:E15"/>
    <mergeCell ref="F14:H15"/>
    <mergeCell ref="I14:P15"/>
    <mergeCell ref="Q14:R15"/>
    <mergeCell ref="V14:W15"/>
    <mergeCell ref="X14:AE15"/>
    <mergeCell ref="A12:B13"/>
    <mergeCell ref="C12:E13"/>
    <mergeCell ref="F12:H13"/>
    <mergeCell ref="I12:P13"/>
    <mergeCell ref="Q12:R13"/>
    <mergeCell ref="V12:W13"/>
    <mergeCell ref="AF14:AH15"/>
    <mergeCell ref="AI14:AM15"/>
    <mergeCell ref="X12:AE13"/>
    <mergeCell ref="AF10:AH11"/>
    <mergeCell ref="AI10:AM11"/>
    <mergeCell ref="A8:B9"/>
    <mergeCell ref="C8:E9"/>
    <mergeCell ref="F8:H9"/>
    <mergeCell ref="I8:P9"/>
    <mergeCell ref="Q8:R9"/>
    <mergeCell ref="V8:W9"/>
    <mergeCell ref="X8:AE9"/>
    <mergeCell ref="AF8:AH9"/>
    <mergeCell ref="AI8:AM9"/>
    <mergeCell ref="A10:B11"/>
    <mergeCell ref="C10:E11"/>
    <mergeCell ref="F10:H11"/>
    <mergeCell ref="I10:P11"/>
    <mergeCell ref="Q10:R11"/>
    <mergeCell ref="V10:W11"/>
    <mergeCell ref="X10:AE11"/>
    <mergeCell ref="A1:AM2"/>
    <mergeCell ref="B4:E4"/>
    <mergeCell ref="F4:M4"/>
    <mergeCell ref="N4:Q4"/>
    <mergeCell ref="R4:Y4"/>
    <mergeCell ref="Z4:AC4"/>
    <mergeCell ref="AD4:AJ4"/>
    <mergeCell ref="AK4:AL4"/>
    <mergeCell ref="AF7:AH7"/>
    <mergeCell ref="AI7:AM7"/>
    <mergeCell ref="B3:E3"/>
    <mergeCell ref="A6:P6"/>
    <mergeCell ref="A7:B7"/>
    <mergeCell ref="C7:E7"/>
    <mergeCell ref="F7:H7"/>
    <mergeCell ref="I7:P7"/>
    <mergeCell ref="Q7:W7"/>
    <mergeCell ref="X7:AE7"/>
    <mergeCell ref="A22:B22"/>
    <mergeCell ref="A28:B28"/>
    <mergeCell ref="A23:B23"/>
    <mergeCell ref="A24:B24"/>
    <mergeCell ref="A27:B27"/>
    <mergeCell ref="A29:B29"/>
    <mergeCell ref="A52:B52"/>
    <mergeCell ref="A53:B53"/>
    <mergeCell ref="A54:B54"/>
    <mergeCell ref="A36:P36"/>
    <mergeCell ref="E28:K28"/>
    <mergeCell ref="A31:AM32"/>
    <mergeCell ref="B34:E34"/>
    <mergeCell ref="F34:M34"/>
    <mergeCell ref="N34:Q34"/>
    <mergeCell ref="R34:Y34"/>
    <mergeCell ref="Z34:AC34"/>
    <mergeCell ref="AD34:AJ34"/>
    <mergeCell ref="AK34:AL34"/>
    <mergeCell ref="C29:D29"/>
    <mergeCell ref="E29:K29"/>
    <mergeCell ref="AA29:AB29"/>
    <mergeCell ref="AC29:AD29"/>
    <mergeCell ref="AE29:AF29"/>
    <mergeCell ref="A118:B118"/>
    <mergeCell ref="A119:B119"/>
    <mergeCell ref="A120:B120"/>
    <mergeCell ref="A123:B123"/>
    <mergeCell ref="A124:B124"/>
    <mergeCell ref="A125:B125"/>
    <mergeCell ref="A126:B126"/>
    <mergeCell ref="A57:B57"/>
    <mergeCell ref="A58:B58"/>
    <mergeCell ref="A59:B59"/>
    <mergeCell ref="A82:B82"/>
    <mergeCell ref="A83:B83"/>
    <mergeCell ref="A84:B84"/>
    <mergeCell ref="A87:B87"/>
    <mergeCell ref="A88:B88"/>
    <mergeCell ref="A89:B89"/>
    <mergeCell ref="A66:P66"/>
    <mergeCell ref="A96:P96"/>
    <mergeCell ref="A61:AM62"/>
    <mergeCell ref="B64:E64"/>
    <mergeCell ref="F64:M64"/>
    <mergeCell ref="N64:Q64"/>
    <mergeCell ref="R64:Y64"/>
    <mergeCell ref="Z64:AC64"/>
  </mergeCells>
  <phoneticPr fontId="2"/>
  <conditionalFormatting sqref="AK4:AL4">
    <cfRule type="expression" dxfId="7" priority="7">
      <formula>WEEKDAY(AK4)=7</formula>
    </cfRule>
    <cfRule type="expression" dxfId="6" priority="8">
      <formula>WEEKDAY(AK4)=1</formula>
    </cfRule>
  </conditionalFormatting>
  <conditionalFormatting sqref="AK34:AL34">
    <cfRule type="expression" dxfId="5" priority="5">
      <formula>WEEKDAY(AK34)=7</formula>
    </cfRule>
    <cfRule type="expression" dxfId="4" priority="6">
      <formula>WEEKDAY(AK34)=1</formula>
    </cfRule>
  </conditionalFormatting>
  <conditionalFormatting sqref="AK64:AL64">
    <cfRule type="expression" dxfId="3" priority="3">
      <formula>WEEKDAY(AK64)=7</formula>
    </cfRule>
    <cfRule type="expression" dxfId="2" priority="4">
      <formula>WEEKDAY(AK64)=1</formula>
    </cfRule>
  </conditionalFormatting>
  <conditionalFormatting sqref="AK94:AL94">
    <cfRule type="expression" dxfId="1" priority="1">
      <formula>WEEKDAY(AK94)=7</formula>
    </cfRule>
    <cfRule type="expression" dxfId="0" priority="2">
      <formula>WEEKDAY(AK94)=1</formula>
    </cfRule>
  </conditionalFormatting>
  <printOptions horizontalCentered="1"/>
  <pageMargins left="0" right="0" top="0.39370078740157483" bottom="0" header="0" footer="0"/>
  <pageSetup paperSize="9" scale="78" orientation="landscape" r:id="rId1"/>
  <rowBreaks count="3" manualBreakCount="3">
    <brk id="30" max="16383" man="1"/>
    <brk id="60" max="16383" man="1"/>
    <brk id="9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D118A-327D-4ADF-B863-68C3BD1B9DF4}">
  <sheetPr>
    <tabColor rgb="FF92D050"/>
    <pageSetUpPr fitToPage="1"/>
  </sheetPr>
  <dimension ref="A1:AG67"/>
  <sheetViews>
    <sheetView tabSelected="1" view="pageBreakPreview" topLeftCell="A15" zoomScaleNormal="100" zoomScaleSheetLayoutView="100" workbookViewId="0">
      <selection activeCell="AO34" sqref="AO34"/>
    </sheetView>
  </sheetViews>
  <sheetFormatPr defaultColWidth="3.125" defaultRowHeight="15" customHeight="1" x14ac:dyDescent="0.4"/>
  <cols>
    <col min="1" max="16384" width="3.125" style="140"/>
  </cols>
  <sheetData>
    <row r="1" spans="1:33" ht="15" customHeight="1" x14ac:dyDescent="0.4">
      <c r="E1" s="16"/>
      <c r="F1" s="17"/>
      <c r="G1" s="17"/>
    </row>
    <row r="2" spans="1:33" ht="15" customHeight="1" x14ac:dyDescent="0.4">
      <c r="A2" s="211" t="s">
        <v>85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</row>
    <row r="3" spans="1:33" s="4" customFormat="1" ht="15" customHeight="1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5" customHeight="1" x14ac:dyDescent="0.4">
      <c r="A4" s="213" t="s">
        <v>242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</row>
    <row r="5" spans="1:33" s="4" customFormat="1" ht="15" customHeight="1" x14ac:dyDescent="0.4">
      <c r="A5" s="132"/>
      <c r="B5" s="18"/>
      <c r="C5" s="18"/>
      <c r="D5" s="18"/>
      <c r="E5" s="18"/>
      <c r="F5" s="18"/>
      <c r="G5" s="18"/>
      <c r="H5" s="18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8"/>
      <c r="AA5" s="18"/>
      <c r="AB5" s="18"/>
      <c r="AC5" s="18"/>
      <c r="AD5" s="18"/>
      <c r="AE5" s="18"/>
      <c r="AF5" s="18"/>
    </row>
    <row r="6" spans="1:33" s="143" customFormat="1" ht="15" customHeight="1" x14ac:dyDescent="0.4">
      <c r="A6" s="11"/>
      <c r="B6" s="11"/>
      <c r="D6" s="11"/>
      <c r="E6" s="11"/>
      <c r="F6" s="11"/>
      <c r="G6" s="11"/>
      <c r="H6" s="11"/>
      <c r="I6" s="274" t="s">
        <v>243</v>
      </c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11"/>
      <c r="AF6" s="11"/>
      <c r="AG6" s="11"/>
    </row>
    <row r="7" spans="1:33" s="143" customFormat="1" ht="15" customHeight="1" x14ac:dyDescent="0.4">
      <c r="A7" s="11"/>
      <c r="C7" s="11"/>
      <c r="D7" s="11"/>
      <c r="E7" s="11"/>
      <c r="F7" s="11"/>
      <c r="G7" s="11"/>
      <c r="H7" s="11"/>
      <c r="I7" s="274" t="s">
        <v>87</v>
      </c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11"/>
      <c r="AF7" s="11"/>
      <c r="AG7" s="11"/>
    </row>
    <row r="8" spans="1:33" s="143" customFormat="1" ht="15" customHeight="1" x14ac:dyDescent="0.4">
      <c r="A8" s="158"/>
      <c r="C8" s="158"/>
      <c r="D8" s="158"/>
      <c r="E8" s="158"/>
      <c r="F8" s="158"/>
      <c r="G8" s="158"/>
      <c r="H8" s="158"/>
      <c r="I8" s="274" t="s">
        <v>247</v>
      </c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158"/>
      <c r="AF8" s="158"/>
      <c r="AG8" s="158"/>
    </row>
    <row r="9" spans="1:33" s="4" customFormat="1" ht="15" customHeight="1" x14ac:dyDescent="0.4">
      <c r="A9" s="5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5" customHeight="1" x14ac:dyDescent="0.4">
      <c r="A10" s="133"/>
      <c r="B10" s="172" t="s">
        <v>141</v>
      </c>
      <c r="C10" s="176"/>
      <c r="D10" s="176"/>
      <c r="E10" s="176"/>
      <c r="F10" s="176"/>
      <c r="G10" s="176"/>
      <c r="H10" s="176"/>
      <c r="I10" s="176"/>
      <c r="J10" s="215"/>
      <c r="L10" s="148"/>
      <c r="M10" s="148"/>
      <c r="N10" s="145"/>
      <c r="P10" s="133"/>
      <c r="Q10" s="13"/>
      <c r="R10" s="145"/>
      <c r="S10" s="145"/>
      <c r="T10" s="136"/>
      <c r="U10" s="169">
        <v>1</v>
      </c>
      <c r="V10" s="172" t="s">
        <v>23</v>
      </c>
      <c r="W10" s="173"/>
      <c r="X10" s="162" t="str">
        <f>'７月４日対戦表'!E124</f>
        <v>清原シザース</v>
      </c>
      <c r="Y10" s="163"/>
      <c r="Z10" s="163"/>
      <c r="AA10" s="163"/>
      <c r="AB10" s="163"/>
      <c r="AC10" s="163"/>
      <c r="AD10" s="164"/>
      <c r="AE10" s="126"/>
      <c r="AF10" s="131"/>
    </row>
    <row r="11" spans="1:33" ht="15" customHeight="1" x14ac:dyDescent="0.4">
      <c r="A11" s="133"/>
      <c r="B11" s="174"/>
      <c r="C11" s="177"/>
      <c r="D11" s="177"/>
      <c r="E11" s="177"/>
      <c r="F11" s="177"/>
      <c r="G11" s="177"/>
      <c r="H11" s="177"/>
      <c r="I11" s="177"/>
      <c r="J11" s="216"/>
      <c r="L11" s="148"/>
      <c r="M11" s="148"/>
      <c r="N11" s="145"/>
      <c r="P11" s="133"/>
      <c r="Q11" s="147"/>
      <c r="R11" s="146"/>
      <c r="S11" s="151"/>
      <c r="T11" s="137"/>
      <c r="U11" s="169"/>
      <c r="V11" s="174"/>
      <c r="W11" s="175"/>
      <c r="X11" s="165"/>
      <c r="Y11" s="166"/>
      <c r="Z11" s="166"/>
      <c r="AA11" s="166"/>
      <c r="AB11" s="166"/>
      <c r="AC11" s="166"/>
      <c r="AD11" s="167"/>
      <c r="AE11" s="131"/>
      <c r="AF11" s="131"/>
    </row>
    <row r="12" spans="1:33" ht="11.25" customHeight="1" thickBot="1" x14ac:dyDescent="0.45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415" t="s">
        <v>254</v>
      </c>
      <c r="N12" s="163"/>
      <c r="O12" s="163"/>
      <c r="P12" s="163"/>
      <c r="Q12" s="163"/>
      <c r="R12" s="164"/>
      <c r="S12" s="151"/>
      <c r="T12" s="168" t="s">
        <v>88</v>
      </c>
      <c r="U12" s="199" t="s">
        <v>89</v>
      </c>
      <c r="V12" s="199"/>
      <c r="W12" s="199"/>
      <c r="X12" s="133"/>
      <c r="Y12" s="133"/>
      <c r="Z12" s="133"/>
      <c r="AA12" s="133"/>
      <c r="AB12" s="133"/>
      <c r="AC12" s="133"/>
      <c r="AD12" s="133"/>
      <c r="AE12" s="133"/>
    </row>
    <row r="13" spans="1:33" ht="11.25" customHeight="1" thickTop="1" x14ac:dyDescent="0.4">
      <c r="A13" s="133"/>
      <c r="B13" s="133"/>
      <c r="C13" s="133"/>
      <c r="D13" s="133"/>
      <c r="E13" s="133"/>
      <c r="F13" s="133"/>
      <c r="G13" s="133"/>
      <c r="H13" s="133"/>
      <c r="I13" s="133"/>
      <c r="L13" s="426"/>
      <c r="M13" s="416"/>
      <c r="N13" s="166"/>
      <c r="O13" s="166"/>
      <c r="P13" s="166"/>
      <c r="Q13" s="166"/>
      <c r="R13" s="167"/>
      <c r="S13" s="424"/>
      <c r="T13" s="408"/>
      <c r="U13" s="199"/>
      <c r="V13" s="199"/>
      <c r="W13" s="199"/>
      <c r="X13" s="133"/>
      <c r="Y13" s="133"/>
      <c r="Z13" s="133"/>
      <c r="AA13" s="133"/>
      <c r="AB13" s="133"/>
      <c r="AC13" s="133"/>
      <c r="AD13" s="133"/>
      <c r="AE13" s="133"/>
    </row>
    <row r="14" spans="1:33" ht="15" customHeight="1" thickBot="1" x14ac:dyDescent="0.45">
      <c r="A14" s="133"/>
      <c r="B14" s="133"/>
      <c r="C14" s="133"/>
      <c r="D14" s="133"/>
      <c r="E14" s="133"/>
      <c r="F14" s="133"/>
      <c r="G14" s="133"/>
      <c r="H14" s="133"/>
      <c r="I14" s="133"/>
      <c r="L14" s="427"/>
      <c r="P14" s="133"/>
      <c r="Q14" s="199"/>
      <c r="R14" s="146"/>
      <c r="S14" s="146"/>
      <c r="T14" s="425"/>
      <c r="U14" s="169">
        <v>2</v>
      </c>
      <c r="V14" s="172" t="s">
        <v>31</v>
      </c>
      <c r="W14" s="176"/>
      <c r="X14" s="162" t="str">
        <f>'７月４日対戦表'!E82</f>
        <v>宝木キッカーズ</v>
      </c>
      <c r="Y14" s="163"/>
      <c r="Z14" s="163"/>
      <c r="AA14" s="163"/>
      <c r="AB14" s="163"/>
      <c r="AC14" s="163"/>
      <c r="AD14" s="164"/>
      <c r="AE14" s="133"/>
      <c r="AF14" s="133"/>
    </row>
    <row r="15" spans="1:33" ht="15" customHeight="1" thickTop="1" x14ac:dyDescent="0.4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427"/>
      <c r="P15" s="133"/>
      <c r="Q15" s="199"/>
      <c r="R15" s="145"/>
      <c r="S15" s="148"/>
      <c r="T15" s="145"/>
      <c r="U15" s="169"/>
      <c r="V15" s="174"/>
      <c r="W15" s="177"/>
      <c r="X15" s="165"/>
      <c r="Y15" s="166"/>
      <c r="Z15" s="166"/>
      <c r="AA15" s="166"/>
      <c r="AB15" s="166"/>
      <c r="AC15" s="166"/>
      <c r="AD15" s="167"/>
      <c r="AE15" s="133"/>
      <c r="AF15" s="133"/>
    </row>
    <row r="16" spans="1:33" ht="11.25" customHeight="1" thickBot="1" x14ac:dyDescent="0.45">
      <c r="A16" s="133"/>
      <c r="B16" s="133"/>
      <c r="C16" s="133"/>
      <c r="D16" s="133"/>
      <c r="E16" s="133"/>
      <c r="F16" s="133"/>
      <c r="G16" s="133"/>
      <c r="H16" s="133"/>
      <c r="I16" s="131"/>
      <c r="J16" s="428"/>
      <c r="K16" s="429"/>
      <c r="L16" s="408" t="s">
        <v>54</v>
      </c>
      <c r="M16" s="199" t="s">
        <v>142</v>
      </c>
      <c r="N16" s="199"/>
      <c r="O16" s="199"/>
      <c r="S16" s="11"/>
      <c r="T16" s="11"/>
      <c r="U16" s="131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1"/>
    </row>
    <row r="17" spans="1:32" ht="11.25" customHeight="1" thickTop="1" x14ac:dyDescent="0.4">
      <c r="A17" s="133"/>
      <c r="B17" s="133"/>
      <c r="C17" s="133"/>
      <c r="D17" s="133"/>
      <c r="E17" s="133"/>
      <c r="F17" s="133"/>
      <c r="G17" s="133"/>
      <c r="H17" s="133"/>
      <c r="I17" s="131"/>
      <c r="J17" s="159"/>
      <c r="K17" s="145"/>
      <c r="L17" s="168"/>
      <c r="M17" s="199"/>
      <c r="N17" s="199"/>
      <c r="O17" s="199"/>
      <c r="S17" s="11"/>
      <c r="T17" s="11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1"/>
    </row>
    <row r="18" spans="1:32" ht="15" customHeight="1" thickBot="1" x14ac:dyDescent="0.45">
      <c r="A18" s="133"/>
      <c r="B18" s="133"/>
      <c r="C18" s="133"/>
      <c r="D18" s="133"/>
      <c r="E18" s="133"/>
      <c r="F18" s="133"/>
      <c r="G18" s="133"/>
      <c r="H18" s="133"/>
      <c r="I18" s="133"/>
      <c r="J18" s="139"/>
      <c r="K18" s="133"/>
      <c r="L18" s="139"/>
      <c r="P18" s="169"/>
      <c r="Q18" s="13"/>
      <c r="R18" s="133"/>
      <c r="S18" s="133"/>
      <c r="T18" s="133"/>
      <c r="U18" s="169">
        <v>3</v>
      </c>
      <c r="V18" s="172" t="s">
        <v>27</v>
      </c>
      <c r="W18" s="176"/>
      <c r="X18" s="162" t="str">
        <f>'７月４日対戦表'!E57</f>
        <v>unionsc U10</v>
      </c>
      <c r="Y18" s="163"/>
      <c r="Z18" s="163"/>
      <c r="AA18" s="163"/>
      <c r="AB18" s="163"/>
      <c r="AC18" s="163"/>
      <c r="AD18" s="164"/>
      <c r="AE18" s="169" t="s">
        <v>91</v>
      </c>
      <c r="AF18" s="169"/>
    </row>
    <row r="19" spans="1:32" ht="15" customHeight="1" thickTop="1" x14ac:dyDescent="0.4">
      <c r="A19" s="133"/>
      <c r="B19" s="133"/>
      <c r="C19" s="133"/>
      <c r="D19" s="133"/>
      <c r="E19" s="133"/>
      <c r="F19" s="133"/>
      <c r="G19" s="133"/>
      <c r="H19" s="133"/>
      <c r="I19" s="133"/>
      <c r="J19" s="139"/>
      <c r="K19" s="133"/>
      <c r="L19" s="139"/>
      <c r="P19" s="169"/>
      <c r="Q19" s="13"/>
      <c r="T19" s="426"/>
      <c r="U19" s="169"/>
      <c r="V19" s="174"/>
      <c r="W19" s="177"/>
      <c r="X19" s="165"/>
      <c r="Y19" s="166"/>
      <c r="Z19" s="166"/>
      <c r="AA19" s="166"/>
      <c r="AB19" s="166"/>
      <c r="AC19" s="166"/>
      <c r="AD19" s="167"/>
      <c r="AE19" s="169"/>
      <c r="AF19" s="169"/>
    </row>
    <row r="20" spans="1:32" ht="11.25" customHeight="1" thickBot="1" x14ac:dyDescent="0.45">
      <c r="A20" s="133"/>
      <c r="J20" s="26"/>
      <c r="L20" s="138"/>
      <c r="M20" s="409" t="s">
        <v>255</v>
      </c>
      <c r="N20" s="410"/>
      <c r="O20" s="410"/>
      <c r="P20" s="410"/>
      <c r="Q20" s="410"/>
      <c r="R20" s="411"/>
      <c r="S20" s="430"/>
      <c r="T20" s="408" t="s">
        <v>50</v>
      </c>
      <c r="U20" s="199" t="s">
        <v>90</v>
      </c>
      <c r="V20" s="199"/>
      <c r="W20" s="199"/>
      <c r="X20" s="133"/>
      <c r="Y20" s="133"/>
      <c r="Z20" s="133"/>
      <c r="AA20" s="133"/>
      <c r="AB20" s="133"/>
      <c r="AC20" s="133"/>
      <c r="AD20" s="133"/>
      <c r="AE20" s="133"/>
      <c r="AF20" s="131"/>
    </row>
    <row r="21" spans="1:32" ht="11.25" customHeight="1" thickTop="1" thickBot="1" x14ac:dyDescent="0.45">
      <c r="A21" s="133"/>
      <c r="J21" s="26"/>
      <c r="M21" s="412"/>
      <c r="N21" s="413"/>
      <c r="O21" s="413"/>
      <c r="P21" s="413"/>
      <c r="Q21" s="413"/>
      <c r="R21" s="414"/>
      <c r="S21" s="151"/>
      <c r="T21" s="168"/>
      <c r="U21" s="199"/>
      <c r="V21" s="199"/>
      <c r="W21" s="199"/>
      <c r="X21" s="133"/>
      <c r="Y21" s="133"/>
      <c r="Z21" s="133"/>
      <c r="AA21" s="133"/>
      <c r="AB21" s="133"/>
      <c r="AC21" s="133"/>
      <c r="AD21" s="133"/>
      <c r="AE21" s="133"/>
      <c r="AF21" s="131"/>
    </row>
    <row r="22" spans="1:32" ht="15" customHeight="1" thickTop="1" thickBot="1" x14ac:dyDescent="0.25">
      <c r="A22" s="133"/>
      <c r="B22" s="437" t="s">
        <v>253</v>
      </c>
      <c r="C22" s="438"/>
      <c r="D22" s="438"/>
      <c r="E22" s="438"/>
      <c r="F22" s="438"/>
      <c r="G22" s="438"/>
      <c r="H22" s="439"/>
      <c r="I22" s="145"/>
      <c r="J22" s="168" t="s">
        <v>9</v>
      </c>
      <c r="K22" s="199" t="s">
        <v>244</v>
      </c>
      <c r="L22" s="199"/>
      <c r="M22" s="199"/>
      <c r="O22" s="152"/>
      <c r="P22" s="152"/>
      <c r="Q22" s="13"/>
      <c r="T22" s="138"/>
      <c r="U22" s="169">
        <v>4</v>
      </c>
      <c r="V22" s="172" t="s">
        <v>19</v>
      </c>
      <c r="W22" s="176"/>
      <c r="X22" s="162" t="str">
        <f>'７月４日対戦表'!E89</f>
        <v>上河内JSC</v>
      </c>
      <c r="Y22" s="163"/>
      <c r="Z22" s="163"/>
      <c r="AA22" s="163"/>
      <c r="AB22" s="163"/>
      <c r="AC22" s="163"/>
      <c r="AD22" s="164"/>
    </row>
    <row r="23" spans="1:32" ht="15" customHeight="1" thickTop="1" thickBot="1" x14ac:dyDescent="0.45">
      <c r="A23" s="133"/>
      <c r="B23" s="440"/>
      <c r="C23" s="441"/>
      <c r="D23" s="441"/>
      <c r="E23" s="441"/>
      <c r="F23" s="441"/>
      <c r="G23" s="441"/>
      <c r="H23" s="442"/>
      <c r="I23" s="432"/>
      <c r="J23" s="408"/>
      <c r="K23" s="199"/>
      <c r="L23" s="199"/>
      <c r="M23" s="199"/>
      <c r="N23" s="406" t="s">
        <v>240</v>
      </c>
      <c r="O23" s="406"/>
      <c r="P23" s="406"/>
      <c r="Q23" s="406"/>
      <c r="R23" s="406"/>
      <c r="S23" s="133"/>
      <c r="T23" s="133"/>
      <c r="U23" s="169"/>
      <c r="V23" s="174"/>
      <c r="W23" s="177"/>
      <c r="X23" s="165"/>
      <c r="Y23" s="166"/>
      <c r="Z23" s="166"/>
      <c r="AA23" s="166"/>
      <c r="AB23" s="166"/>
      <c r="AC23" s="166"/>
      <c r="AD23" s="167"/>
    </row>
    <row r="24" spans="1:32" ht="15" customHeight="1" thickTop="1" thickBot="1" x14ac:dyDescent="0.45">
      <c r="A24" s="133"/>
      <c r="B24" s="27"/>
      <c r="C24" s="27"/>
      <c r="D24" s="27"/>
      <c r="E24" s="27"/>
      <c r="F24" s="27"/>
      <c r="G24" s="27"/>
      <c r="H24" s="27"/>
      <c r="I24" s="433"/>
      <c r="J24" s="27"/>
      <c r="K24" s="27"/>
      <c r="L24" s="27"/>
      <c r="M24" s="27"/>
      <c r="N24" s="407"/>
      <c r="O24" s="407"/>
      <c r="P24" s="407"/>
      <c r="Q24" s="407"/>
      <c r="R24" s="407"/>
      <c r="S24" s="28"/>
      <c r="T24" s="28"/>
      <c r="U24" s="29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 ht="15" customHeight="1" x14ac:dyDescent="0.4">
      <c r="A25" s="133"/>
      <c r="B25" s="30"/>
      <c r="C25" s="30"/>
      <c r="D25" s="30"/>
      <c r="E25" s="30"/>
      <c r="F25" s="30"/>
      <c r="G25" s="30"/>
      <c r="H25" s="30"/>
      <c r="I25" s="434"/>
      <c r="J25" s="30"/>
      <c r="K25" s="30"/>
      <c r="L25" s="30"/>
      <c r="M25" s="30"/>
      <c r="N25" s="404" t="s">
        <v>241</v>
      </c>
      <c r="O25" s="404"/>
      <c r="P25" s="404"/>
      <c r="Q25" s="404"/>
      <c r="R25" s="40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</row>
    <row r="26" spans="1:32" ht="15" customHeight="1" thickBot="1" x14ac:dyDescent="0.45">
      <c r="A26" s="133"/>
      <c r="B26" s="160"/>
      <c r="C26" s="160"/>
      <c r="D26" s="422"/>
      <c r="E26" s="422"/>
      <c r="F26" s="422"/>
      <c r="G26" s="422"/>
      <c r="H26" s="422"/>
      <c r="I26" s="435"/>
      <c r="J26" s="145"/>
      <c r="K26" s="133"/>
      <c r="L26" s="133"/>
      <c r="M26" s="133"/>
      <c r="N26" s="405"/>
      <c r="O26" s="405"/>
      <c r="P26" s="405"/>
      <c r="Q26" s="405"/>
      <c r="R26" s="405"/>
      <c r="S26" s="148"/>
      <c r="T26" s="145"/>
      <c r="U26" s="169">
        <v>5</v>
      </c>
      <c r="V26" s="172" t="s">
        <v>35</v>
      </c>
      <c r="W26" s="176"/>
      <c r="X26" s="162" t="str">
        <f>'７月４日対戦表'!E22</f>
        <v>S4スペランツァ</v>
      </c>
      <c r="Y26" s="163"/>
      <c r="Z26" s="163"/>
      <c r="AA26" s="163"/>
      <c r="AB26" s="163"/>
      <c r="AC26" s="163"/>
      <c r="AD26" s="164"/>
      <c r="AE26" s="127"/>
      <c r="AF26" s="11"/>
    </row>
    <row r="27" spans="1:32" ht="15" customHeight="1" thickTop="1" x14ac:dyDescent="0.4">
      <c r="A27" s="133"/>
      <c r="B27" s="160"/>
      <c r="C27" s="160"/>
      <c r="D27" s="422"/>
      <c r="E27" s="422"/>
      <c r="F27" s="422"/>
      <c r="G27" s="422"/>
      <c r="H27" s="422"/>
      <c r="I27" s="435"/>
      <c r="J27" s="145"/>
      <c r="K27" s="133"/>
      <c r="L27" s="133"/>
      <c r="M27" s="133"/>
      <c r="N27" s="153"/>
      <c r="O27" s="153"/>
      <c r="P27" s="153"/>
      <c r="Q27" s="147"/>
      <c r="R27" s="146"/>
      <c r="S27" s="145"/>
      <c r="T27" s="426"/>
      <c r="U27" s="169"/>
      <c r="V27" s="174"/>
      <c r="W27" s="177"/>
      <c r="X27" s="165"/>
      <c r="Y27" s="166"/>
      <c r="Z27" s="166"/>
      <c r="AA27" s="166"/>
      <c r="AB27" s="166"/>
      <c r="AC27" s="166"/>
      <c r="AD27" s="167"/>
      <c r="AE27" s="11"/>
      <c r="AF27" s="11"/>
    </row>
    <row r="28" spans="1:32" ht="11.25" customHeight="1" thickBot="1" x14ac:dyDescent="0.45">
      <c r="A28" s="133"/>
      <c r="B28" s="160"/>
      <c r="C28" s="160"/>
      <c r="D28" s="422"/>
      <c r="E28" s="422"/>
      <c r="F28" s="422"/>
      <c r="G28" s="422"/>
      <c r="H28" s="422"/>
      <c r="I28" s="435"/>
      <c r="J28" s="145"/>
      <c r="K28" s="133"/>
      <c r="L28" s="133"/>
      <c r="M28" s="415" t="s">
        <v>256</v>
      </c>
      <c r="N28" s="163"/>
      <c r="O28" s="163"/>
      <c r="P28" s="163"/>
      <c r="Q28" s="163"/>
      <c r="R28" s="164"/>
      <c r="S28" s="430"/>
      <c r="T28" s="408" t="s">
        <v>151</v>
      </c>
      <c r="U28" s="199" t="s">
        <v>89</v>
      </c>
      <c r="V28" s="199"/>
      <c r="W28" s="199"/>
      <c r="X28" s="133"/>
      <c r="Y28" s="133"/>
      <c r="Z28" s="133"/>
      <c r="AA28" s="133"/>
      <c r="AB28" s="133"/>
      <c r="AC28" s="133"/>
      <c r="AD28" s="133"/>
    </row>
    <row r="29" spans="1:32" ht="11.25" customHeight="1" thickTop="1" x14ac:dyDescent="0.4">
      <c r="A29" s="133"/>
      <c r="B29" s="160"/>
      <c r="C29" s="160"/>
      <c r="D29" s="422"/>
      <c r="E29" s="422"/>
      <c r="F29" s="422"/>
      <c r="G29" s="422"/>
      <c r="H29" s="422"/>
      <c r="I29" s="435"/>
      <c r="J29" s="145"/>
      <c r="K29" s="133"/>
      <c r="L29" s="137"/>
      <c r="M29" s="416"/>
      <c r="N29" s="166"/>
      <c r="O29" s="166"/>
      <c r="P29" s="166"/>
      <c r="Q29" s="166"/>
      <c r="R29" s="167"/>
      <c r="S29" s="151"/>
      <c r="T29" s="168"/>
      <c r="U29" s="199"/>
      <c r="V29" s="199"/>
      <c r="W29" s="199"/>
      <c r="X29" s="133"/>
      <c r="Y29" s="133"/>
      <c r="Z29" s="133"/>
      <c r="AA29" s="133"/>
      <c r="AB29" s="133"/>
      <c r="AC29" s="133"/>
      <c r="AD29" s="133"/>
    </row>
    <row r="30" spans="1:32" ht="15" customHeight="1" x14ac:dyDescent="0.4">
      <c r="A30" s="133"/>
      <c r="B30" s="423"/>
      <c r="C30" s="423"/>
      <c r="D30" s="422"/>
      <c r="E30" s="422"/>
      <c r="F30" s="422"/>
      <c r="G30" s="422"/>
      <c r="H30" s="422"/>
      <c r="I30" s="435"/>
      <c r="J30" s="145"/>
      <c r="K30" s="133"/>
      <c r="L30" s="139"/>
      <c r="M30" s="145"/>
      <c r="P30" s="169"/>
      <c r="Q30" s="13"/>
      <c r="R30" s="146"/>
      <c r="S30" s="145"/>
      <c r="T30" s="138"/>
      <c r="U30" s="169">
        <v>6</v>
      </c>
      <c r="V30" s="172" t="s">
        <v>5</v>
      </c>
      <c r="W30" s="176"/>
      <c r="X30" s="162" t="str">
        <f>'７月４日対戦表'!E54</f>
        <v>カテット白沢SS</v>
      </c>
      <c r="Y30" s="163"/>
      <c r="Z30" s="163"/>
      <c r="AA30" s="163"/>
      <c r="AB30" s="163"/>
      <c r="AC30" s="163"/>
      <c r="AD30" s="164"/>
      <c r="AE30" s="133"/>
      <c r="AF30" s="133"/>
    </row>
    <row r="31" spans="1:32" ht="15" customHeight="1" x14ac:dyDescent="0.4">
      <c r="A31" s="133"/>
      <c r="B31" s="161"/>
      <c r="C31" s="161"/>
      <c r="D31" s="161"/>
      <c r="E31" s="161"/>
      <c r="F31" s="161"/>
      <c r="G31" s="161"/>
      <c r="H31" s="161"/>
      <c r="I31" s="435"/>
      <c r="J31" s="145"/>
      <c r="K31" s="133"/>
      <c r="L31" s="139"/>
      <c r="M31" s="145"/>
      <c r="P31" s="169"/>
      <c r="Q31" s="13"/>
      <c r="R31" s="133"/>
      <c r="S31" s="133"/>
      <c r="T31" s="133"/>
      <c r="U31" s="169"/>
      <c r="V31" s="174"/>
      <c r="W31" s="177"/>
      <c r="X31" s="165"/>
      <c r="Y31" s="166"/>
      <c r="Z31" s="166"/>
      <c r="AA31" s="166"/>
      <c r="AB31" s="166"/>
      <c r="AC31" s="166"/>
      <c r="AD31" s="167"/>
      <c r="AE31" s="133"/>
      <c r="AF31" s="133"/>
    </row>
    <row r="32" spans="1:32" ht="11.25" customHeight="1" thickBot="1" x14ac:dyDescent="0.45">
      <c r="A32" s="133"/>
      <c r="B32" s="161"/>
      <c r="C32" s="161"/>
      <c r="D32" s="161"/>
      <c r="E32" s="161"/>
      <c r="F32" s="161"/>
      <c r="G32" s="161"/>
      <c r="H32" s="161"/>
      <c r="I32" s="436"/>
      <c r="J32" s="145"/>
      <c r="K32" s="133"/>
      <c r="L32" s="168" t="s">
        <v>153</v>
      </c>
      <c r="M32" s="199" t="s">
        <v>142</v>
      </c>
      <c r="N32" s="199"/>
      <c r="O32" s="199"/>
      <c r="S32" s="11"/>
      <c r="T32" s="11"/>
      <c r="U32" s="131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1"/>
    </row>
    <row r="33" spans="1:33" ht="11.25" customHeight="1" thickTop="1" x14ac:dyDescent="0.4">
      <c r="A33" s="133"/>
      <c r="B33" s="161"/>
      <c r="C33" s="161"/>
      <c r="D33" s="161"/>
      <c r="E33" s="161"/>
      <c r="F33" s="161"/>
      <c r="G33" s="161"/>
      <c r="H33" s="161"/>
      <c r="I33" s="131"/>
      <c r="J33" s="431"/>
      <c r="K33" s="432"/>
      <c r="L33" s="408"/>
      <c r="M33" s="199"/>
      <c r="N33" s="199"/>
      <c r="O33" s="199"/>
      <c r="S33" s="11"/>
      <c r="T33" s="11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1"/>
    </row>
    <row r="34" spans="1:33" ht="15" customHeight="1" thickBot="1" x14ac:dyDescent="0.45">
      <c r="A34" s="133"/>
      <c r="B34" s="133"/>
      <c r="C34" s="133"/>
      <c r="D34" s="133"/>
      <c r="E34" s="133"/>
      <c r="I34" s="133"/>
      <c r="J34" s="133"/>
      <c r="K34" s="133"/>
      <c r="L34" s="427"/>
      <c r="M34" s="145"/>
      <c r="P34" s="133"/>
      <c r="Q34" s="13"/>
      <c r="R34" s="133"/>
      <c r="S34" s="131"/>
      <c r="T34" s="133"/>
      <c r="U34" s="169">
        <v>7</v>
      </c>
      <c r="V34" s="172" t="s">
        <v>15</v>
      </c>
      <c r="W34" s="176"/>
      <c r="X34" s="162" t="str">
        <f>'７月４日対戦表'!E28</f>
        <v>ともぞうSC　U10</v>
      </c>
      <c r="Y34" s="163"/>
      <c r="Z34" s="163"/>
      <c r="AA34" s="163"/>
      <c r="AB34" s="163"/>
      <c r="AC34" s="163"/>
      <c r="AD34" s="164"/>
      <c r="AE34" s="169" t="s">
        <v>91</v>
      </c>
      <c r="AF34" s="169"/>
    </row>
    <row r="35" spans="1:33" ht="15" customHeight="1" thickTop="1" x14ac:dyDescent="0.4">
      <c r="A35" s="133"/>
      <c r="B35" s="133"/>
      <c r="C35" s="133"/>
      <c r="D35" s="133"/>
      <c r="E35" s="133"/>
      <c r="I35" s="133"/>
      <c r="L35" s="427"/>
      <c r="M35" s="145"/>
      <c r="P35" s="133"/>
      <c r="Q35" s="13"/>
      <c r="R35" s="146"/>
      <c r="S35" s="145"/>
      <c r="T35" s="426"/>
      <c r="U35" s="169"/>
      <c r="V35" s="174"/>
      <c r="W35" s="177"/>
      <c r="X35" s="165"/>
      <c r="Y35" s="166"/>
      <c r="Z35" s="166"/>
      <c r="AA35" s="166"/>
      <c r="AB35" s="166"/>
      <c r="AC35" s="166"/>
      <c r="AD35" s="167"/>
      <c r="AE35" s="169"/>
      <c r="AF35" s="169"/>
    </row>
    <row r="36" spans="1:33" ht="11.25" customHeight="1" thickBot="1" x14ac:dyDescent="0.45">
      <c r="A36" s="133"/>
      <c r="B36" s="133"/>
      <c r="C36" s="133"/>
      <c r="D36" s="133"/>
      <c r="E36" s="133"/>
      <c r="F36" s="133"/>
      <c r="G36" s="133"/>
      <c r="H36" s="133"/>
      <c r="I36" s="133"/>
      <c r="L36" s="425"/>
      <c r="M36" s="415" t="s">
        <v>251</v>
      </c>
      <c r="N36" s="163"/>
      <c r="O36" s="163"/>
      <c r="P36" s="163"/>
      <c r="Q36" s="163"/>
      <c r="R36" s="164"/>
      <c r="S36" s="430"/>
      <c r="T36" s="169" t="s">
        <v>152</v>
      </c>
      <c r="U36" s="199" t="s">
        <v>90</v>
      </c>
      <c r="V36" s="199"/>
      <c r="W36" s="199"/>
      <c r="X36" s="133"/>
      <c r="Y36" s="133"/>
      <c r="Z36" s="133"/>
      <c r="AA36" s="133"/>
      <c r="AB36" s="133"/>
      <c r="AC36" s="133"/>
      <c r="AD36" s="133"/>
      <c r="AE36" s="133"/>
    </row>
    <row r="37" spans="1:33" ht="11.25" customHeight="1" thickTop="1" x14ac:dyDescent="0.4">
      <c r="A37" s="133"/>
      <c r="B37" s="133"/>
      <c r="C37" s="133"/>
      <c r="D37" s="133"/>
      <c r="E37" s="133"/>
      <c r="F37" s="133"/>
      <c r="G37" s="133"/>
      <c r="H37" s="133"/>
      <c r="I37" s="133"/>
      <c r="M37" s="416"/>
      <c r="N37" s="166"/>
      <c r="O37" s="166"/>
      <c r="P37" s="166"/>
      <c r="Q37" s="166"/>
      <c r="R37" s="167"/>
      <c r="S37" s="151"/>
      <c r="T37" s="169"/>
      <c r="U37" s="199"/>
      <c r="V37" s="199"/>
      <c r="W37" s="199"/>
      <c r="X37" s="133"/>
      <c r="Y37" s="133"/>
      <c r="Z37" s="133"/>
      <c r="AA37" s="133"/>
      <c r="AB37" s="133"/>
      <c r="AC37" s="133"/>
      <c r="AD37" s="133"/>
      <c r="AE37" s="133"/>
    </row>
    <row r="38" spans="1:33" ht="15" customHeight="1" x14ac:dyDescent="0.4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P38" s="133"/>
      <c r="Q38" s="13"/>
      <c r="R38" s="146"/>
      <c r="S38" s="22"/>
      <c r="T38" s="136"/>
      <c r="U38" s="169">
        <v>8</v>
      </c>
      <c r="V38" s="172" t="s">
        <v>11</v>
      </c>
      <c r="W38" s="176"/>
      <c r="X38" s="162" t="str">
        <f>'７月４日対戦表'!E118</f>
        <v>石井FC</v>
      </c>
      <c r="Y38" s="163"/>
      <c r="Z38" s="163"/>
      <c r="AA38" s="163"/>
      <c r="AB38" s="163"/>
      <c r="AC38" s="163"/>
      <c r="AD38" s="164"/>
    </row>
    <row r="39" spans="1:33" ht="15" customHeight="1" x14ac:dyDescent="0.4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P39" s="133"/>
      <c r="Q39" s="13"/>
      <c r="R39" s="133"/>
      <c r="S39" s="133"/>
      <c r="T39" s="133"/>
      <c r="U39" s="169"/>
      <c r="V39" s="174"/>
      <c r="W39" s="177"/>
      <c r="X39" s="165"/>
      <c r="Y39" s="166"/>
      <c r="Z39" s="166"/>
      <c r="AA39" s="166"/>
      <c r="AB39" s="166"/>
      <c r="AC39" s="166"/>
      <c r="AD39" s="167"/>
    </row>
    <row r="40" spans="1:33" ht="15" customHeight="1" x14ac:dyDescent="0.4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1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</row>
    <row r="41" spans="1:33" ht="15" customHeight="1" x14ac:dyDescent="0.4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1"/>
      <c r="U41" s="133"/>
      <c r="V41" s="133"/>
      <c r="W41" s="133"/>
      <c r="X41" s="133"/>
      <c r="Y41" s="133"/>
      <c r="Z41" s="133"/>
      <c r="AA41" s="133"/>
      <c r="AB41" s="133"/>
      <c r="AC41" s="403" t="s">
        <v>94</v>
      </c>
      <c r="AD41" s="403"/>
      <c r="AE41" s="403"/>
      <c r="AF41" s="403"/>
      <c r="AG41" s="403"/>
    </row>
    <row r="42" spans="1:33" ht="15" customHeight="1" x14ac:dyDescent="0.4">
      <c r="A42" s="177" t="s">
        <v>92</v>
      </c>
      <c r="B42" s="177"/>
      <c r="C42" s="177"/>
      <c r="D42" s="177"/>
      <c r="E42" s="177"/>
      <c r="F42" s="133"/>
      <c r="G42" s="133"/>
      <c r="H42" s="133"/>
      <c r="I42" s="133"/>
      <c r="J42" s="133"/>
      <c r="K42" s="133"/>
      <c r="L42" s="133"/>
      <c r="M42" s="133"/>
      <c r="N42" s="133"/>
      <c r="O42" s="177" t="s">
        <v>93</v>
      </c>
      <c r="P42" s="177"/>
      <c r="Q42" s="177"/>
      <c r="R42" s="177"/>
      <c r="S42" s="177"/>
      <c r="T42" s="131"/>
      <c r="U42" s="133"/>
      <c r="V42" s="133"/>
      <c r="W42" s="133"/>
      <c r="X42" s="133"/>
      <c r="Y42" s="133"/>
      <c r="Z42" s="133"/>
      <c r="AA42" s="133"/>
      <c r="AB42" s="133"/>
      <c r="AC42" s="178"/>
      <c r="AD42" s="178"/>
      <c r="AE42" s="178"/>
      <c r="AF42" s="178"/>
      <c r="AG42" s="178"/>
    </row>
    <row r="43" spans="1:33" ht="15" customHeight="1" x14ac:dyDescent="0.4">
      <c r="A43" s="133"/>
      <c r="B43" s="133"/>
      <c r="C43" s="133"/>
      <c r="D43" s="133"/>
      <c r="E43" s="133"/>
      <c r="F43" s="135"/>
      <c r="G43" s="135"/>
      <c r="H43" s="135"/>
      <c r="I43" s="135"/>
      <c r="J43" s="135"/>
      <c r="K43" s="135"/>
      <c r="L43" s="135"/>
      <c r="M43" s="135"/>
      <c r="N43" s="135"/>
      <c r="O43" s="176" t="s">
        <v>240</v>
      </c>
      <c r="P43" s="176"/>
      <c r="Q43" s="176"/>
      <c r="R43" s="176"/>
      <c r="S43" s="176"/>
      <c r="T43" s="134"/>
      <c r="U43" s="135"/>
      <c r="V43" s="135"/>
      <c r="W43" s="135"/>
      <c r="X43" s="135"/>
      <c r="Y43" s="135"/>
      <c r="Z43" s="135"/>
      <c r="AA43" s="135"/>
      <c r="AB43" s="135"/>
      <c r="AC43" s="135"/>
      <c r="AD43" s="133"/>
      <c r="AE43" s="133"/>
      <c r="AF43" s="133"/>
      <c r="AG43" s="133"/>
    </row>
    <row r="44" spans="1:33" ht="15" customHeight="1" x14ac:dyDescent="0.4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69"/>
      <c r="P44" s="169"/>
      <c r="Q44" s="169"/>
      <c r="R44" s="169"/>
      <c r="S44" s="169"/>
      <c r="T44" s="131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</row>
    <row r="45" spans="1:33" ht="15" customHeight="1" x14ac:dyDescent="0.4">
      <c r="A45" s="185" t="s">
        <v>88</v>
      </c>
      <c r="B45" s="187" t="s">
        <v>47</v>
      </c>
      <c r="C45" s="187"/>
      <c r="D45" s="187"/>
      <c r="E45" s="188"/>
      <c r="F45" s="172" t="s">
        <v>23</v>
      </c>
      <c r="G45" s="176"/>
      <c r="H45" s="162" t="str">
        <f>X10</f>
        <v>清原シザース</v>
      </c>
      <c r="I45" s="163"/>
      <c r="J45" s="163"/>
      <c r="K45" s="163"/>
      <c r="L45" s="163"/>
      <c r="M45" s="164"/>
      <c r="N45" s="169"/>
      <c r="O45" s="419">
        <v>0</v>
      </c>
      <c r="P45" s="131">
        <v>0</v>
      </c>
      <c r="Q45" s="131" t="s">
        <v>95</v>
      </c>
      <c r="R45" s="131">
        <v>1</v>
      </c>
      <c r="S45" s="417">
        <v>1</v>
      </c>
      <c r="T45" s="168"/>
      <c r="U45" s="172" t="s">
        <v>31</v>
      </c>
      <c r="V45" s="176"/>
      <c r="W45" s="162" t="str">
        <f>X14</f>
        <v>宝木キッカーズ</v>
      </c>
      <c r="X45" s="163"/>
      <c r="Y45" s="163"/>
      <c r="Z45" s="163"/>
      <c r="AA45" s="163"/>
      <c r="AB45" s="164"/>
      <c r="AC45" s="168" t="s">
        <v>140</v>
      </c>
      <c r="AD45" s="169"/>
      <c r="AE45" s="169"/>
      <c r="AF45" s="169"/>
      <c r="AG45" s="169"/>
    </row>
    <row r="46" spans="1:33" ht="15" customHeight="1" x14ac:dyDescent="0.4">
      <c r="A46" s="186"/>
      <c r="B46" s="189"/>
      <c r="C46" s="189"/>
      <c r="D46" s="189"/>
      <c r="E46" s="190"/>
      <c r="F46" s="174"/>
      <c r="G46" s="177"/>
      <c r="H46" s="165"/>
      <c r="I46" s="166"/>
      <c r="J46" s="166"/>
      <c r="K46" s="166"/>
      <c r="L46" s="166"/>
      <c r="M46" s="167"/>
      <c r="N46" s="169"/>
      <c r="O46" s="420"/>
      <c r="P46" s="131">
        <v>0</v>
      </c>
      <c r="Q46" s="131" t="s">
        <v>95</v>
      </c>
      <c r="R46" s="131">
        <v>0</v>
      </c>
      <c r="S46" s="418"/>
      <c r="T46" s="191"/>
      <c r="U46" s="174"/>
      <c r="V46" s="177"/>
      <c r="W46" s="165"/>
      <c r="X46" s="166"/>
      <c r="Y46" s="166"/>
      <c r="Z46" s="166"/>
      <c r="AA46" s="166"/>
      <c r="AB46" s="167"/>
      <c r="AC46" s="168"/>
      <c r="AD46" s="169"/>
      <c r="AE46" s="169"/>
      <c r="AF46" s="169"/>
      <c r="AG46" s="169"/>
    </row>
    <row r="47" spans="1:33" ht="18.75" customHeight="1" x14ac:dyDescent="0.4">
      <c r="A47" s="131"/>
      <c r="B47" s="133"/>
      <c r="C47" s="133"/>
      <c r="D47" s="133"/>
      <c r="E47" s="133"/>
      <c r="F47" s="11"/>
      <c r="G47" s="11"/>
      <c r="H47" s="142"/>
      <c r="I47" s="142"/>
      <c r="J47" s="142"/>
      <c r="K47" s="142"/>
      <c r="L47" s="142"/>
      <c r="M47" s="142"/>
      <c r="N47" s="131"/>
      <c r="O47" s="131" t="s">
        <v>96</v>
      </c>
      <c r="P47" s="131"/>
      <c r="Q47" s="131" t="s">
        <v>97</v>
      </c>
      <c r="R47" s="131"/>
      <c r="S47" s="131" t="s">
        <v>98</v>
      </c>
      <c r="T47" s="133"/>
      <c r="U47" s="133"/>
      <c r="V47" s="133"/>
      <c r="W47" s="142"/>
      <c r="X47" s="142"/>
      <c r="Y47" s="142"/>
      <c r="Z47" s="142"/>
      <c r="AA47" s="142"/>
      <c r="AB47" s="142"/>
      <c r="AC47" s="133"/>
      <c r="AD47" s="23"/>
      <c r="AE47" s="23"/>
      <c r="AF47" s="23"/>
      <c r="AG47" s="23"/>
    </row>
    <row r="48" spans="1:33" ht="15" customHeight="1" x14ac:dyDescent="0.4">
      <c r="A48" s="185" t="s">
        <v>50</v>
      </c>
      <c r="B48" s="187" t="s">
        <v>51</v>
      </c>
      <c r="C48" s="187"/>
      <c r="D48" s="187"/>
      <c r="E48" s="188"/>
      <c r="F48" s="172" t="s">
        <v>27</v>
      </c>
      <c r="G48" s="176"/>
      <c r="H48" s="162" t="str">
        <f>X18</f>
        <v>unionsc U10</v>
      </c>
      <c r="I48" s="163"/>
      <c r="J48" s="163"/>
      <c r="K48" s="163"/>
      <c r="L48" s="163"/>
      <c r="M48" s="164"/>
      <c r="N48" s="169"/>
      <c r="O48" s="419">
        <v>5</v>
      </c>
      <c r="P48" s="131">
        <v>1</v>
      </c>
      <c r="Q48" s="131" t="s">
        <v>95</v>
      </c>
      <c r="R48" s="131">
        <v>0</v>
      </c>
      <c r="S48" s="417">
        <v>0</v>
      </c>
      <c r="T48" s="168"/>
      <c r="U48" s="172" t="s">
        <v>19</v>
      </c>
      <c r="V48" s="176"/>
      <c r="W48" s="162" t="str">
        <f>X22</f>
        <v>上河内JSC</v>
      </c>
      <c r="X48" s="163"/>
      <c r="Y48" s="163"/>
      <c r="Z48" s="163"/>
      <c r="AA48" s="163"/>
      <c r="AB48" s="164"/>
      <c r="AC48" s="168" t="s">
        <v>137</v>
      </c>
      <c r="AD48" s="169"/>
      <c r="AE48" s="169"/>
      <c r="AF48" s="169"/>
      <c r="AG48" s="169"/>
    </row>
    <row r="49" spans="1:33" ht="15" customHeight="1" x14ac:dyDescent="0.4">
      <c r="A49" s="186"/>
      <c r="B49" s="189"/>
      <c r="C49" s="189"/>
      <c r="D49" s="189"/>
      <c r="E49" s="190"/>
      <c r="F49" s="174"/>
      <c r="G49" s="177"/>
      <c r="H49" s="165"/>
      <c r="I49" s="166"/>
      <c r="J49" s="166"/>
      <c r="K49" s="166"/>
      <c r="L49" s="166"/>
      <c r="M49" s="167"/>
      <c r="N49" s="169"/>
      <c r="O49" s="420"/>
      <c r="P49" s="131">
        <v>4</v>
      </c>
      <c r="Q49" s="131" t="s">
        <v>95</v>
      </c>
      <c r="R49" s="131">
        <v>0</v>
      </c>
      <c r="S49" s="418"/>
      <c r="T49" s="191"/>
      <c r="U49" s="174"/>
      <c r="V49" s="177"/>
      <c r="W49" s="165"/>
      <c r="X49" s="166"/>
      <c r="Y49" s="166"/>
      <c r="Z49" s="166"/>
      <c r="AA49" s="166"/>
      <c r="AB49" s="167"/>
      <c r="AC49" s="168"/>
      <c r="AD49" s="169"/>
      <c r="AE49" s="169"/>
      <c r="AF49" s="169"/>
      <c r="AG49" s="169"/>
    </row>
    <row r="50" spans="1:33" ht="18.75" customHeight="1" x14ac:dyDescent="0.4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1" t="s">
        <v>96</v>
      </c>
      <c r="P50" s="131"/>
      <c r="Q50" s="131" t="s">
        <v>97</v>
      </c>
      <c r="R50" s="131"/>
      <c r="S50" s="131" t="s">
        <v>98</v>
      </c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23"/>
      <c r="AE50" s="23"/>
      <c r="AF50" s="23"/>
      <c r="AG50" s="23"/>
    </row>
    <row r="51" spans="1:33" ht="15" customHeight="1" x14ac:dyDescent="0.4">
      <c r="A51" s="185" t="s">
        <v>54</v>
      </c>
      <c r="B51" s="187" t="s">
        <v>144</v>
      </c>
      <c r="C51" s="187"/>
      <c r="D51" s="187"/>
      <c r="E51" s="188"/>
      <c r="F51" s="172" t="s">
        <v>234</v>
      </c>
      <c r="G51" s="176"/>
      <c r="H51" s="162" t="s">
        <v>248</v>
      </c>
      <c r="I51" s="163"/>
      <c r="J51" s="163"/>
      <c r="K51" s="163"/>
      <c r="L51" s="163"/>
      <c r="M51" s="164"/>
      <c r="N51" s="169"/>
      <c r="O51" s="419">
        <v>1</v>
      </c>
      <c r="P51" s="131">
        <v>1</v>
      </c>
      <c r="Q51" s="131" t="s">
        <v>95</v>
      </c>
      <c r="R51" s="131">
        <v>0</v>
      </c>
      <c r="S51" s="417">
        <v>1</v>
      </c>
      <c r="T51" s="168"/>
      <c r="U51" s="172" t="s">
        <v>235</v>
      </c>
      <c r="V51" s="176"/>
      <c r="W51" s="162" t="s">
        <v>249</v>
      </c>
      <c r="X51" s="163"/>
      <c r="Y51" s="163"/>
      <c r="Z51" s="163"/>
      <c r="AA51" s="163"/>
      <c r="AB51" s="164"/>
      <c r="AC51" s="168" t="s">
        <v>156</v>
      </c>
      <c r="AD51" s="169"/>
      <c r="AE51" s="169"/>
      <c r="AF51" s="169"/>
      <c r="AG51" s="169"/>
    </row>
    <row r="52" spans="1:33" ht="15" customHeight="1" x14ac:dyDescent="0.4">
      <c r="A52" s="186"/>
      <c r="B52" s="189"/>
      <c r="C52" s="189"/>
      <c r="D52" s="189"/>
      <c r="E52" s="190"/>
      <c r="F52" s="174"/>
      <c r="G52" s="177"/>
      <c r="H52" s="165"/>
      <c r="I52" s="166"/>
      <c r="J52" s="166"/>
      <c r="K52" s="166"/>
      <c r="L52" s="166"/>
      <c r="M52" s="167"/>
      <c r="N52" s="169"/>
      <c r="O52" s="420"/>
      <c r="P52" s="131">
        <v>0</v>
      </c>
      <c r="Q52" s="131" t="s">
        <v>95</v>
      </c>
      <c r="R52" s="131">
        <v>1</v>
      </c>
      <c r="S52" s="418"/>
      <c r="T52" s="191"/>
      <c r="U52" s="174"/>
      <c r="V52" s="177"/>
      <c r="W52" s="165"/>
      <c r="X52" s="166"/>
      <c r="Y52" s="166"/>
      <c r="Z52" s="166"/>
      <c r="AA52" s="166"/>
      <c r="AB52" s="167"/>
      <c r="AC52" s="168"/>
      <c r="AD52" s="169"/>
      <c r="AE52" s="169"/>
      <c r="AF52" s="169"/>
      <c r="AG52" s="169"/>
    </row>
    <row r="53" spans="1:33" ht="18.75" customHeight="1" x14ac:dyDescent="0.4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1" t="s">
        <v>96</v>
      </c>
      <c r="P53" s="421">
        <v>2</v>
      </c>
      <c r="Q53" s="131" t="s">
        <v>97</v>
      </c>
      <c r="R53" s="421">
        <v>1</v>
      </c>
      <c r="S53" s="131" t="s">
        <v>98</v>
      </c>
      <c r="T53" s="131"/>
      <c r="U53" s="133"/>
      <c r="V53" s="133"/>
      <c r="W53" s="133"/>
      <c r="X53" s="133"/>
      <c r="Y53" s="133"/>
      <c r="Z53" s="133"/>
      <c r="AA53" s="133"/>
      <c r="AB53" s="133"/>
      <c r="AC53" s="133"/>
      <c r="AD53" s="23"/>
      <c r="AE53" s="23"/>
      <c r="AF53" s="23"/>
      <c r="AG53" s="23"/>
    </row>
    <row r="54" spans="1:33" ht="15" customHeight="1" x14ac:dyDescent="0.4">
      <c r="A54" s="185" t="s">
        <v>9</v>
      </c>
      <c r="B54" s="187" t="s">
        <v>245</v>
      </c>
      <c r="C54" s="187"/>
      <c r="D54" s="187"/>
      <c r="E54" s="188"/>
      <c r="F54" s="172" t="s">
        <v>146</v>
      </c>
      <c r="G54" s="176"/>
      <c r="H54" s="162" t="s">
        <v>248</v>
      </c>
      <c r="I54" s="163"/>
      <c r="J54" s="163"/>
      <c r="K54" s="163"/>
      <c r="L54" s="163"/>
      <c r="M54" s="164"/>
      <c r="N54" s="169"/>
      <c r="O54" s="419">
        <v>0</v>
      </c>
      <c r="P54" s="131">
        <v>0</v>
      </c>
      <c r="Q54" s="131" t="s">
        <v>95</v>
      </c>
      <c r="R54" s="131">
        <v>1</v>
      </c>
      <c r="S54" s="417">
        <v>2</v>
      </c>
      <c r="T54" s="168"/>
      <c r="U54" s="172" t="s">
        <v>238</v>
      </c>
      <c r="V54" s="176"/>
      <c r="W54" s="162" t="s">
        <v>251</v>
      </c>
      <c r="X54" s="163"/>
      <c r="Y54" s="163"/>
      <c r="Z54" s="163"/>
      <c r="AA54" s="163"/>
      <c r="AB54" s="164"/>
      <c r="AC54" s="168" t="s">
        <v>252</v>
      </c>
      <c r="AD54" s="169"/>
      <c r="AE54" s="169"/>
      <c r="AF54" s="169"/>
      <c r="AG54" s="169"/>
    </row>
    <row r="55" spans="1:33" ht="15" customHeight="1" x14ac:dyDescent="0.4">
      <c r="A55" s="186"/>
      <c r="B55" s="189"/>
      <c r="C55" s="189"/>
      <c r="D55" s="189"/>
      <c r="E55" s="190"/>
      <c r="F55" s="174"/>
      <c r="G55" s="177"/>
      <c r="H55" s="165"/>
      <c r="I55" s="166"/>
      <c r="J55" s="166"/>
      <c r="K55" s="166"/>
      <c r="L55" s="166"/>
      <c r="M55" s="167"/>
      <c r="N55" s="169"/>
      <c r="O55" s="420"/>
      <c r="P55" s="131">
        <v>0</v>
      </c>
      <c r="Q55" s="131" t="s">
        <v>95</v>
      </c>
      <c r="R55" s="131">
        <v>1</v>
      </c>
      <c r="S55" s="418"/>
      <c r="T55" s="191"/>
      <c r="U55" s="174"/>
      <c r="V55" s="177"/>
      <c r="W55" s="165"/>
      <c r="X55" s="166"/>
      <c r="Y55" s="166"/>
      <c r="Z55" s="166"/>
      <c r="AA55" s="166"/>
      <c r="AB55" s="167"/>
      <c r="AC55" s="168"/>
      <c r="AD55" s="169"/>
      <c r="AE55" s="169"/>
      <c r="AF55" s="169"/>
      <c r="AG55" s="169"/>
    </row>
    <row r="56" spans="1:33" ht="18.75" customHeight="1" x14ac:dyDescent="0.4">
      <c r="A56" s="154"/>
      <c r="B56" s="402" t="s">
        <v>246</v>
      </c>
      <c r="C56" s="402"/>
      <c r="D56" s="402"/>
      <c r="E56" s="402"/>
      <c r="F56" s="402"/>
      <c r="G56" s="402"/>
      <c r="H56" s="402"/>
      <c r="I56" s="402"/>
      <c r="J56" s="402"/>
      <c r="K56" s="402"/>
      <c r="L56" s="402"/>
      <c r="M56" s="402"/>
      <c r="N56" s="154"/>
      <c r="O56" s="154" t="s">
        <v>96</v>
      </c>
      <c r="P56" s="154"/>
      <c r="Q56" s="154" t="s">
        <v>97</v>
      </c>
      <c r="R56" s="154"/>
      <c r="S56" s="154" t="s">
        <v>98</v>
      </c>
      <c r="T56" s="155"/>
      <c r="U56" s="155"/>
      <c r="V56" s="155"/>
      <c r="W56" s="156"/>
      <c r="X56" s="156"/>
      <c r="Y56" s="156"/>
      <c r="Z56" s="156"/>
      <c r="AA56" s="156"/>
      <c r="AB56" s="156"/>
      <c r="AC56" s="155"/>
      <c r="AD56" s="157"/>
      <c r="AE56" s="157"/>
      <c r="AF56" s="157"/>
      <c r="AG56" s="157"/>
    </row>
    <row r="57" spans="1:33" ht="15" customHeight="1" x14ac:dyDescent="0.4">
      <c r="A57" s="148"/>
      <c r="B57" s="145"/>
      <c r="C57" s="145"/>
      <c r="D57" s="145"/>
      <c r="E57" s="145"/>
      <c r="F57" s="145"/>
      <c r="G57" s="145"/>
      <c r="H57" s="149"/>
      <c r="I57" s="149"/>
      <c r="J57" s="149"/>
      <c r="K57" s="149"/>
      <c r="L57" s="149"/>
      <c r="M57" s="149"/>
      <c r="N57" s="148"/>
      <c r="O57" s="408" t="s">
        <v>241</v>
      </c>
      <c r="P57" s="408"/>
      <c r="Q57" s="408"/>
      <c r="R57" s="408"/>
      <c r="S57" s="408"/>
      <c r="T57" s="145"/>
      <c r="U57" s="145"/>
      <c r="V57" s="145"/>
      <c r="W57" s="149"/>
      <c r="X57" s="149"/>
      <c r="Y57" s="149"/>
      <c r="Z57" s="149"/>
      <c r="AA57" s="149"/>
      <c r="AB57" s="149"/>
      <c r="AC57" s="145"/>
      <c r="AD57" s="150"/>
      <c r="AE57" s="150"/>
      <c r="AF57" s="150"/>
      <c r="AG57" s="150"/>
    </row>
    <row r="58" spans="1:33" ht="15" customHeight="1" x14ac:dyDescent="0.4">
      <c r="A58" s="131"/>
      <c r="B58" s="133"/>
      <c r="C58" s="133"/>
      <c r="D58" s="133"/>
      <c r="E58" s="133"/>
      <c r="F58" s="133"/>
      <c r="G58" s="133"/>
      <c r="H58" s="11"/>
      <c r="I58" s="11"/>
      <c r="J58" s="11"/>
      <c r="K58" s="11"/>
      <c r="L58" s="11"/>
      <c r="M58" s="11"/>
      <c r="N58" s="131"/>
      <c r="O58" s="169"/>
      <c r="P58" s="169"/>
      <c r="Q58" s="169"/>
      <c r="R58" s="169"/>
      <c r="S58" s="169"/>
      <c r="T58" s="133"/>
      <c r="U58" s="133"/>
      <c r="V58" s="133"/>
      <c r="W58" s="11"/>
      <c r="X58" s="11"/>
      <c r="Y58" s="11"/>
      <c r="Z58" s="11"/>
      <c r="AA58" s="11"/>
      <c r="AB58" s="11"/>
      <c r="AC58" s="133"/>
      <c r="AD58" s="23"/>
      <c r="AE58" s="23"/>
      <c r="AF58" s="23"/>
      <c r="AG58" s="23"/>
    </row>
    <row r="59" spans="1:33" ht="15" customHeight="1" x14ac:dyDescent="0.4">
      <c r="A59" s="185" t="s">
        <v>151</v>
      </c>
      <c r="B59" s="187" t="s">
        <v>47</v>
      </c>
      <c r="C59" s="187"/>
      <c r="D59" s="187"/>
      <c r="E59" s="188"/>
      <c r="F59" s="172" t="s">
        <v>147</v>
      </c>
      <c r="G59" s="173"/>
      <c r="H59" s="162" t="str">
        <f>X26</f>
        <v>S4スペランツァ</v>
      </c>
      <c r="I59" s="163"/>
      <c r="J59" s="163"/>
      <c r="K59" s="163"/>
      <c r="L59" s="163"/>
      <c r="M59" s="164"/>
      <c r="N59" s="169"/>
      <c r="O59" s="419">
        <v>2</v>
      </c>
      <c r="P59" s="131">
        <v>0</v>
      </c>
      <c r="Q59" s="131" t="s">
        <v>95</v>
      </c>
      <c r="R59" s="131">
        <v>0</v>
      </c>
      <c r="S59" s="417">
        <v>0</v>
      </c>
      <c r="T59" s="168"/>
      <c r="U59" s="172" t="s">
        <v>148</v>
      </c>
      <c r="V59" s="173"/>
      <c r="W59" s="162" t="str">
        <f>X30</f>
        <v>カテット白沢SS</v>
      </c>
      <c r="X59" s="163"/>
      <c r="Y59" s="163"/>
      <c r="Z59" s="163"/>
      <c r="AA59" s="163"/>
      <c r="AB59" s="164"/>
      <c r="AC59" s="168" t="s">
        <v>139</v>
      </c>
      <c r="AD59" s="169"/>
      <c r="AE59" s="169"/>
      <c r="AF59" s="169"/>
      <c r="AG59" s="169"/>
    </row>
    <row r="60" spans="1:33" ht="15" customHeight="1" x14ac:dyDescent="0.4">
      <c r="A60" s="186"/>
      <c r="B60" s="189"/>
      <c r="C60" s="189"/>
      <c r="D60" s="189"/>
      <c r="E60" s="190"/>
      <c r="F60" s="174"/>
      <c r="G60" s="175"/>
      <c r="H60" s="165"/>
      <c r="I60" s="166"/>
      <c r="J60" s="166"/>
      <c r="K60" s="166"/>
      <c r="L60" s="166"/>
      <c r="M60" s="167"/>
      <c r="N60" s="169"/>
      <c r="O60" s="420"/>
      <c r="P60" s="131">
        <v>2</v>
      </c>
      <c r="Q60" s="131" t="s">
        <v>95</v>
      </c>
      <c r="R60" s="131">
        <v>0</v>
      </c>
      <c r="S60" s="418"/>
      <c r="T60" s="191"/>
      <c r="U60" s="174"/>
      <c r="V60" s="175"/>
      <c r="W60" s="165"/>
      <c r="X60" s="166"/>
      <c r="Y60" s="166"/>
      <c r="Z60" s="166"/>
      <c r="AA60" s="166"/>
      <c r="AB60" s="167"/>
      <c r="AC60" s="168"/>
      <c r="AD60" s="169"/>
      <c r="AE60" s="169"/>
      <c r="AF60" s="169"/>
      <c r="AG60" s="169"/>
    </row>
    <row r="61" spans="1:33" ht="18.75" customHeight="1" x14ac:dyDescent="0.4">
      <c r="A61" s="131"/>
      <c r="B61" s="133"/>
      <c r="C61" s="133"/>
      <c r="D61" s="133"/>
      <c r="E61" s="133"/>
      <c r="F61" s="131"/>
      <c r="G61" s="131"/>
      <c r="H61" s="142"/>
      <c r="I61" s="142"/>
      <c r="J61" s="142"/>
      <c r="K61" s="142"/>
      <c r="L61" s="142"/>
      <c r="M61" s="142"/>
      <c r="N61" s="131"/>
      <c r="O61" s="131" t="s">
        <v>96</v>
      </c>
      <c r="P61" s="131"/>
      <c r="Q61" s="131" t="s">
        <v>97</v>
      </c>
      <c r="R61" s="131"/>
      <c r="S61" s="131" t="s">
        <v>98</v>
      </c>
      <c r="T61" s="133"/>
      <c r="U61" s="131"/>
      <c r="V61" s="131"/>
      <c r="W61" s="142"/>
      <c r="X61" s="142"/>
      <c r="Y61" s="142"/>
      <c r="Z61" s="142"/>
      <c r="AA61" s="142"/>
      <c r="AB61" s="142"/>
      <c r="AC61" s="133"/>
      <c r="AD61" s="23"/>
      <c r="AE61" s="23"/>
      <c r="AF61" s="23"/>
      <c r="AG61" s="23"/>
    </row>
    <row r="62" spans="1:33" ht="15" customHeight="1" x14ac:dyDescent="0.4">
      <c r="A62" s="185" t="s">
        <v>152</v>
      </c>
      <c r="B62" s="187" t="s">
        <v>51</v>
      </c>
      <c r="C62" s="187"/>
      <c r="D62" s="187"/>
      <c r="E62" s="188"/>
      <c r="F62" s="172" t="s">
        <v>149</v>
      </c>
      <c r="G62" s="173"/>
      <c r="H62" s="162" t="str">
        <f>X34</f>
        <v>ともぞうSC　U10</v>
      </c>
      <c r="I62" s="163"/>
      <c r="J62" s="163"/>
      <c r="K62" s="163"/>
      <c r="L62" s="163"/>
      <c r="M62" s="164"/>
      <c r="N62" s="169"/>
      <c r="O62" s="419">
        <v>2</v>
      </c>
      <c r="P62" s="131">
        <v>1</v>
      </c>
      <c r="Q62" s="131" t="s">
        <v>95</v>
      </c>
      <c r="R62" s="131">
        <v>0</v>
      </c>
      <c r="S62" s="417">
        <v>0</v>
      </c>
      <c r="T62" s="168"/>
      <c r="U62" s="172" t="s">
        <v>150</v>
      </c>
      <c r="V62" s="173"/>
      <c r="W62" s="162" t="str">
        <f>X38</f>
        <v>石井FC</v>
      </c>
      <c r="X62" s="163"/>
      <c r="Y62" s="163"/>
      <c r="Z62" s="163"/>
      <c r="AA62" s="163"/>
      <c r="AB62" s="164"/>
      <c r="AC62" s="168" t="s">
        <v>136</v>
      </c>
      <c r="AD62" s="169"/>
      <c r="AE62" s="169"/>
      <c r="AF62" s="169"/>
      <c r="AG62" s="169"/>
    </row>
    <row r="63" spans="1:33" ht="15" customHeight="1" x14ac:dyDescent="0.4">
      <c r="A63" s="186"/>
      <c r="B63" s="189"/>
      <c r="C63" s="189"/>
      <c r="D63" s="189"/>
      <c r="E63" s="190"/>
      <c r="F63" s="174"/>
      <c r="G63" s="175"/>
      <c r="H63" s="165"/>
      <c r="I63" s="166"/>
      <c r="J63" s="166"/>
      <c r="K63" s="166"/>
      <c r="L63" s="166"/>
      <c r="M63" s="167"/>
      <c r="N63" s="169"/>
      <c r="O63" s="420"/>
      <c r="P63" s="131">
        <v>1</v>
      </c>
      <c r="Q63" s="131" t="s">
        <v>95</v>
      </c>
      <c r="R63" s="131">
        <v>0</v>
      </c>
      <c r="S63" s="418"/>
      <c r="T63" s="191"/>
      <c r="U63" s="174"/>
      <c r="V63" s="175"/>
      <c r="W63" s="165"/>
      <c r="X63" s="166"/>
      <c r="Y63" s="166"/>
      <c r="Z63" s="166"/>
      <c r="AA63" s="166"/>
      <c r="AB63" s="167"/>
      <c r="AC63" s="168"/>
      <c r="AD63" s="169"/>
      <c r="AE63" s="169"/>
      <c r="AF63" s="169"/>
      <c r="AG63" s="169"/>
    </row>
    <row r="64" spans="1:33" ht="18.75" customHeight="1" x14ac:dyDescent="0.4">
      <c r="A64" s="133"/>
      <c r="B64" s="133"/>
      <c r="C64" s="133"/>
      <c r="D64" s="133"/>
      <c r="E64" s="133"/>
      <c r="F64" s="131"/>
      <c r="G64" s="131"/>
      <c r="H64" s="142"/>
      <c r="I64" s="142"/>
      <c r="J64" s="142"/>
      <c r="K64" s="142"/>
      <c r="L64" s="142"/>
      <c r="M64" s="142"/>
      <c r="N64" s="131"/>
      <c r="O64" s="131" t="s">
        <v>96</v>
      </c>
      <c r="P64" s="131"/>
      <c r="Q64" s="131" t="s">
        <v>97</v>
      </c>
      <c r="R64" s="131"/>
      <c r="S64" s="131" t="s">
        <v>98</v>
      </c>
      <c r="T64" s="133"/>
      <c r="U64" s="131"/>
      <c r="V64" s="131"/>
      <c r="W64" s="142"/>
      <c r="X64" s="142"/>
      <c r="Y64" s="142"/>
      <c r="Z64" s="142"/>
      <c r="AA64" s="142"/>
      <c r="AB64" s="142"/>
      <c r="AC64" s="133"/>
      <c r="AD64" s="23"/>
      <c r="AE64" s="23"/>
      <c r="AF64" s="23"/>
      <c r="AG64" s="23"/>
    </row>
    <row r="65" spans="1:33" ht="15" customHeight="1" x14ac:dyDescent="0.4">
      <c r="A65" s="185" t="s">
        <v>153</v>
      </c>
      <c r="B65" s="187" t="s">
        <v>144</v>
      </c>
      <c r="C65" s="187"/>
      <c r="D65" s="187"/>
      <c r="E65" s="188"/>
      <c r="F65" s="172" t="s">
        <v>236</v>
      </c>
      <c r="G65" s="173"/>
      <c r="H65" s="162" t="s">
        <v>250</v>
      </c>
      <c r="I65" s="163"/>
      <c r="J65" s="163"/>
      <c r="K65" s="163"/>
      <c r="L65" s="163"/>
      <c r="M65" s="164"/>
      <c r="N65" s="169"/>
      <c r="O65" s="419">
        <v>0</v>
      </c>
      <c r="P65" s="131">
        <v>0</v>
      </c>
      <c r="Q65" s="131" t="s">
        <v>95</v>
      </c>
      <c r="R65" s="131">
        <v>1</v>
      </c>
      <c r="S65" s="417">
        <v>1</v>
      </c>
      <c r="T65" s="168"/>
      <c r="U65" s="172" t="s">
        <v>237</v>
      </c>
      <c r="V65" s="173"/>
      <c r="W65" s="162" t="s">
        <v>251</v>
      </c>
      <c r="X65" s="163"/>
      <c r="Y65" s="163"/>
      <c r="Z65" s="163"/>
      <c r="AA65" s="163"/>
      <c r="AB65" s="164"/>
      <c r="AC65" s="168" t="s">
        <v>158</v>
      </c>
      <c r="AD65" s="169"/>
      <c r="AE65" s="169"/>
      <c r="AF65" s="169"/>
      <c r="AG65" s="169"/>
    </row>
    <row r="66" spans="1:33" ht="15" customHeight="1" x14ac:dyDescent="0.4">
      <c r="A66" s="186"/>
      <c r="B66" s="189"/>
      <c r="C66" s="189"/>
      <c r="D66" s="189"/>
      <c r="E66" s="190"/>
      <c r="F66" s="174"/>
      <c r="G66" s="175"/>
      <c r="H66" s="165"/>
      <c r="I66" s="166"/>
      <c r="J66" s="166"/>
      <c r="K66" s="166"/>
      <c r="L66" s="166"/>
      <c r="M66" s="167"/>
      <c r="N66" s="169"/>
      <c r="O66" s="420"/>
      <c r="P66" s="131">
        <v>0</v>
      </c>
      <c r="Q66" s="131" t="s">
        <v>95</v>
      </c>
      <c r="R66" s="131">
        <v>0</v>
      </c>
      <c r="S66" s="418"/>
      <c r="T66" s="191"/>
      <c r="U66" s="174"/>
      <c r="V66" s="175"/>
      <c r="W66" s="165"/>
      <c r="X66" s="166"/>
      <c r="Y66" s="166"/>
      <c r="Z66" s="166"/>
      <c r="AA66" s="166"/>
      <c r="AB66" s="167"/>
      <c r="AC66" s="168"/>
      <c r="AD66" s="169"/>
      <c r="AE66" s="169"/>
      <c r="AF66" s="169"/>
      <c r="AG66" s="169"/>
    </row>
    <row r="67" spans="1:33" ht="18.75" customHeight="1" x14ac:dyDescent="0.4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1" t="s">
        <v>96</v>
      </c>
      <c r="P67" s="131"/>
      <c r="Q67" s="131" t="s">
        <v>97</v>
      </c>
      <c r="R67" s="131"/>
      <c r="S67" s="131" t="s">
        <v>98</v>
      </c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23"/>
      <c r="AE67" s="23"/>
      <c r="AF67" s="23"/>
      <c r="AG67" s="23"/>
    </row>
  </sheetData>
  <mergeCells count="139">
    <mergeCell ref="S45:S46"/>
    <mergeCell ref="S48:S49"/>
    <mergeCell ref="O48:O49"/>
    <mergeCell ref="S51:S52"/>
    <mergeCell ref="O51:O52"/>
    <mergeCell ref="O54:O55"/>
    <mergeCell ref="S54:S55"/>
    <mergeCell ref="O59:O60"/>
    <mergeCell ref="S59:S60"/>
    <mergeCell ref="W65:AB66"/>
    <mergeCell ref="AC65:AG66"/>
    <mergeCell ref="B10:J11"/>
    <mergeCell ref="U20:W21"/>
    <mergeCell ref="U12:W13"/>
    <mergeCell ref="N23:R24"/>
    <mergeCell ref="U62:V63"/>
    <mergeCell ref="W62:AB63"/>
    <mergeCell ref="AC62:AG63"/>
    <mergeCell ref="W59:AB60"/>
    <mergeCell ref="AC59:AG60"/>
    <mergeCell ref="O57:S58"/>
    <mergeCell ref="AC51:AG52"/>
    <mergeCell ref="W48:AB49"/>
    <mergeCell ref="AC48:AG49"/>
    <mergeCell ref="AC45:AG46"/>
    <mergeCell ref="A42:E42"/>
    <mergeCell ref="O42:S42"/>
    <mergeCell ref="O43:S44"/>
    <mergeCell ref="T36:T37"/>
    <mergeCell ref="U36:W37"/>
    <mergeCell ref="U38:U39"/>
    <mergeCell ref="V38:W39"/>
    <mergeCell ref="A65:A66"/>
    <mergeCell ref="B65:E66"/>
    <mergeCell ref="F65:G66"/>
    <mergeCell ref="H65:M66"/>
    <mergeCell ref="N65:N66"/>
    <mergeCell ref="T65:T66"/>
    <mergeCell ref="U65:V66"/>
    <mergeCell ref="T59:T60"/>
    <mergeCell ref="U59:V60"/>
    <mergeCell ref="A62:A63"/>
    <mergeCell ref="B62:E63"/>
    <mergeCell ref="F62:G63"/>
    <mergeCell ref="H62:M63"/>
    <mergeCell ref="N62:N63"/>
    <mergeCell ref="T62:T63"/>
    <mergeCell ref="A59:A60"/>
    <mergeCell ref="B59:E60"/>
    <mergeCell ref="F59:G60"/>
    <mergeCell ref="H59:M60"/>
    <mergeCell ref="N59:N60"/>
    <mergeCell ref="S62:S63"/>
    <mergeCell ref="O62:O63"/>
    <mergeCell ref="O65:O66"/>
    <mergeCell ref="S65:S66"/>
    <mergeCell ref="A54:A55"/>
    <mergeCell ref="B54:E55"/>
    <mergeCell ref="F54:G55"/>
    <mergeCell ref="H54:M55"/>
    <mergeCell ref="N54:N55"/>
    <mergeCell ref="T54:T55"/>
    <mergeCell ref="U54:V55"/>
    <mergeCell ref="W54:AB55"/>
    <mergeCell ref="AC54:AG55"/>
    <mergeCell ref="A51:A52"/>
    <mergeCell ref="B51:E52"/>
    <mergeCell ref="F51:G52"/>
    <mergeCell ref="H51:M52"/>
    <mergeCell ref="N51:N52"/>
    <mergeCell ref="T51:T52"/>
    <mergeCell ref="U51:V52"/>
    <mergeCell ref="W51:AB52"/>
    <mergeCell ref="U45:V46"/>
    <mergeCell ref="W45:AB46"/>
    <mergeCell ref="A48:A49"/>
    <mergeCell ref="B48:E49"/>
    <mergeCell ref="F48:G49"/>
    <mergeCell ref="H48:M49"/>
    <mergeCell ref="N48:N49"/>
    <mergeCell ref="T48:T49"/>
    <mergeCell ref="U48:V49"/>
    <mergeCell ref="A45:A46"/>
    <mergeCell ref="B45:E46"/>
    <mergeCell ref="F45:G46"/>
    <mergeCell ref="H45:M46"/>
    <mergeCell ref="N45:N46"/>
    <mergeCell ref="T45:T46"/>
    <mergeCell ref="O45:O46"/>
    <mergeCell ref="X38:AD39"/>
    <mergeCell ref="AE34:AF35"/>
    <mergeCell ref="X30:AD31"/>
    <mergeCell ref="L32:L33"/>
    <mergeCell ref="M32:O33"/>
    <mergeCell ref="U34:U35"/>
    <mergeCell ref="V34:W35"/>
    <mergeCell ref="X34:AD35"/>
    <mergeCell ref="T28:T29"/>
    <mergeCell ref="U28:W29"/>
    <mergeCell ref="P30:P31"/>
    <mergeCell ref="U30:U31"/>
    <mergeCell ref="V30:W31"/>
    <mergeCell ref="M28:R29"/>
    <mergeCell ref="X22:AD23"/>
    <mergeCell ref="AE18:AF19"/>
    <mergeCell ref="U26:U27"/>
    <mergeCell ref="V26:W27"/>
    <mergeCell ref="X26:AD27"/>
    <mergeCell ref="N25:R26"/>
    <mergeCell ref="T20:T21"/>
    <mergeCell ref="B22:H23"/>
    <mergeCell ref="J22:J23"/>
    <mergeCell ref="K22:M23"/>
    <mergeCell ref="U22:U23"/>
    <mergeCell ref="M20:R21"/>
    <mergeCell ref="B56:M56"/>
    <mergeCell ref="I8:AD8"/>
    <mergeCell ref="I7:AD7"/>
    <mergeCell ref="I6:AD6"/>
    <mergeCell ref="A2:AG2"/>
    <mergeCell ref="A4:AF4"/>
    <mergeCell ref="U10:U11"/>
    <mergeCell ref="V10:W11"/>
    <mergeCell ref="X10:AD11"/>
    <mergeCell ref="AC41:AG42"/>
    <mergeCell ref="M36:R37"/>
    <mergeCell ref="L16:L17"/>
    <mergeCell ref="M16:O17"/>
    <mergeCell ref="P18:P19"/>
    <mergeCell ref="U18:U19"/>
    <mergeCell ref="V18:W19"/>
    <mergeCell ref="X18:AD19"/>
    <mergeCell ref="T12:T13"/>
    <mergeCell ref="Q14:Q15"/>
    <mergeCell ref="U14:U15"/>
    <mergeCell ref="V14:W15"/>
    <mergeCell ref="X14:AD15"/>
    <mergeCell ref="M12:R13"/>
    <mergeCell ref="V22:W23"/>
  </mergeCells>
  <phoneticPr fontId="2"/>
  <printOptions horizontalCentered="1" verticalCentered="1"/>
  <pageMargins left="0" right="0" top="0" bottom="0" header="0" footer="0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市長杯 U-10クラス_組み合わせ</vt:lpstr>
      <vt:lpstr>6月27日対戦表</vt:lpstr>
      <vt:lpstr>７月４日対戦表</vt:lpstr>
      <vt:lpstr>市長杯 U-10クラス_決勝トーナメント</vt:lpstr>
      <vt:lpstr>'6月27日対戦表'!Print_Area</vt:lpstr>
      <vt:lpstr>'７月４日対戦表'!Print_Area</vt:lpstr>
      <vt:lpstr>'市長杯 U-10クラス_決勝トーナメント'!Print_Area</vt:lpstr>
      <vt:lpstr>'市長杯 U-10クラス_組み合わせ'!Print_Area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HASEGAWA</dc:creator>
  <cp:lastModifiedBy>HIROSHI HASEGAWA</cp:lastModifiedBy>
  <cp:lastPrinted>2021-07-18T05:33:51Z</cp:lastPrinted>
  <dcterms:created xsi:type="dcterms:W3CDTF">2021-06-12T12:22:35Z</dcterms:created>
  <dcterms:modified xsi:type="dcterms:W3CDTF">2021-07-18T05:41:41Z</dcterms:modified>
</cp:coreProperties>
</file>