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53016DBE-3B88-42E3-8805-8CE449747600}" xr6:coauthVersionLast="45" xr6:coauthVersionMax="45" xr10:uidLastSave="{00000000-0000-0000-0000-000000000000}"/>
  <bookViews>
    <workbookView xWindow="-120" yWindow="-120" windowWidth="20730" windowHeight="11160" tabRatio="952" firstSheet="1" activeTab="11" xr2:uid="{00000000-000D-0000-FFFF-FFFF00000000}"/>
  </bookViews>
  <sheets>
    <sheet name="宇河予選　１０月1７日組合せ" sheetId="2" r:id="rId1"/>
    <sheet name="対戦・日程表" sheetId="26" r:id="rId2"/>
    <sheet name="12.15 対戦Ａ" sheetId="9" state="hidden" r:id="rId3"/>
    <sheet name="12.15 対戦Ｂ" sheetId="15" state="hidden" r:id="rId4"/>
    <sheet name="12.15 対戦Ｃ" sheetId="16" state="hidden" r:id="rId5"/>
    <sheet name="12.15 対戦Ｄ" sheetId="17" state="hidden" r:id="rId6"/>
    <sheet name="12.15 対戦Ｅ" sheetId="18" state="hidden" r:id="rId7"/>
    <sheet name="１０.１７日 結果" sheetId="19" r:id="rId8"/>
    <sheet name="■" sheetId="11" r:id="rId9"/>
    <sheet name="宇河予選　１０月２５日組合せ" sheetId="7" r:id="rId10"/>
    <sheet name="１０月２５日 結果" sheetId="25" r:id="rId11"/>
    <sheet name="１０・３１日第一シード戦" sheetId="31" r:id="rId12"/>
    <sheet name="１０・３１日宇河5代表決定戦" sheetId="32" r:id="rId13"/>
    <sheet name="●" sheetId="12" state="hidden" r:id="rId14"/>
    <sheet name="一部　12月22日組合せ" sheetId="8" state="hidden" r:id="rId15"/>
    <sheet name="work" sheetId="20" state="hidden" r:id="rId16"/>
  </sheets>
  <externalReferences>
    <externalReference r:id="rId17"/>
  </externalReferences>
  <definedNames>
    <definedName name="A9.1組合せ">'[1]9.1 組合せ'!$G$9:$O$24</definedName>
    <definedName name="_xlnm.Print_Area" localSheetId="7">'１０.１７日 結果'!$A$1:$AP$86</definedName>
    <definedName name="_xlnm.Print_Area" localSheetId="10">'１０月２５日 結果'!$A$2:$AP$106</definedName>
    <definedName name="_xlnm.Print_Area" localSheetId="2">'12.15 対戦Ａ'!$A$1:$AR$54</definedName>
    <definedName name="_xlnm.Print_Area" localSheetId="3">'12.15 対戦Ｂ'!$A$1:$AR$54</definedName>
    <definedName name="_xlnm.Print_Area" localSheetId="4">'12.15 対戦Ｃ'!$A$1:$AR$54</definedName>
    <definedName name="_xlnm.Print_Area" localSheetId="5">'12.15 対戦Ｄ'!$A$1:$AR$54</definedName>
    <definedName name="_xlnm.Print_Area" localSheetId="6">'12.15 対戦Ｅ'!$A$1:$AR$54</definedName>
    <definedName name="_xlnm.Print_Area" localSheetId="15">work!$B$1:$D$33</definedName>
    <definedName name="_xlnm.Print_Area" localSheetId="14">'一部　12月22日組合せ'!$A$1:$AH$147</definedName>
    <definedName name="_xlnm.Print_Area" localSheetId="0">'宇河予選　１０月1７日組合せ'!$A$1:$AG$83</definedName>
    <definedName name="_xlnm.Print_Area" localSheetId="9">'宇河予選　１０月２５日組合せ'!$A$1:$AH$70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1" i="25" l="1"/>
  <c r="N11" i="25"/>
  <c r="N10" i="25"/>
  <c r="X9" i="25"/>
  <c r="AC8" i="25"/>
  <c r="X8" i="25"/>
  <c r="N73" i="25" l="1"/>
  <c r="S73" i="25"/>
  <c r="X72" i="25"/>
  <c r="N72" i="25"/>
  <c r="S71" i="25"/>
  <c r="X71" i="25"/>
  <c r="N66" i="25"/>
  <c r="S67" i="25"/>
  <c r="N67" i="25"/>
  <c r="X66" i="25"/>
  <c r="X65" i="25"/>
  <c r="S65" i="25"/>
  <c r="N48" i="25" l="1"/>
  <c r="S54" i="25"/>
  <c r="N54" i="25"/>
  <c r="X53" i="25"/>
  <c r="N53" i="25"/>
  <c r="X52" i="25"/>
  <c r="S52" i="25"/>
  <c r="S48" i="25"/>
  <c r="X47" i="25"/>
  <c r="N47" i="25"/>
  <c r="X46" i="25"/>
  <c r="S46" i="25"/>
  <c r="N37" i="25" l="1"/>
  <c r="AC37" i="25"/>
  <c r="X37" i="25"/>
  <c r="X36" i="25"/>
  <c r="S38" i="25"/>
  <c r="N38" i="25"/>
  <c r="AC38" i="25"/>
  <c r="X39" i="25"/>
  <c r="S32" i="25"/>
  <c r="N32" i="25"/>
  <c r="X31" i="25"/>
  <c r="N31" i="25"/>
  <c r="X30" i="25"/>
  <c r="S30" i="25"/>
  <c r="S23" i="25" l="1"/>
  <c r="N23" i="25"/>
  <c r="X23" i="25"/>
  <c r="AC22" i="25"/>
  <c r="S22" i="25"/>
  <c r="N22" i="25"/>
  <c r="AC21" i="25"/>
  <c r="X21" i="25"/>
  <c r="AC20" i="25"/>
  <c r="X20" i="25"/>
  <c r="S60" i="19" l="1"/>
  <c r="N60" i="19"/>
  <c r="X59" i="19"/>
  <c r="N59" i="19"/>
  <c r="X58" i="19"/>
  <c r="S58" i="19"/>
  <c r="S66" i="19"/>
  <c r="N66" i="19"/>
  <c r="X65" i="19"/>
  <c r="X64" i="19"/>
  <c r="S48" i="19"/>
  <c r="N48" i="19"/>
  <c r="X47" i="19"/>
  <c r="N47" i="19"/>
  <c r="X46" i="19"/>
  <c r="S46" i="19"/>
  <c r="S42" i="19"/>
  <c r="N42" i="19"/>
  <c r="X41" i="19"/>
  <c r="N41" i="19"/>
  <c r="X40" i="19"/>
  <c r="S40" i="19"/>
  <c r="X33" i="19"/>
  <c r="S33" i="19"/>
  <c r="N33" i="19"/>
  <c r="AC32" i="19"/>
  <c r="N32" i="19"/>
  <c r="AC31" i="19"/>
  <c r="X31" i="19"/>
  <c r="AC30" i="19"/>
  <c r="X30" i="19"/>
  <c r="S26" i="19"/>
  <c r="N26" i="19"/>
  <c r="X25" i="19"/>
  <c r="X24" i="19"/>
  <c r="N17" i="19"/>
  <c r="S17" i="19"/>
  <c r="AC16" i="19"/>
  <c r="X15" i="19"/>
  <c r="S16" i="19"/>
  <c r="AC15" i="19"/>
  <c r="AC14" i="19"/>
  <c r="X14" i="19"/>
  <c r="X10" i="19"/>
  <c r="S10" i="19"/>
  <c r="N10" i="19"/>
  <c r="AC9" i="19"/>
  <c r="S9" i="19"/>
  <c r="AC8" i="19"/>
  <c r="X8" i="19"/>
  <c r="N8" i="19"/>
  <c r="AC7" i="19"/>
  <c r="X7" i="19"/>
  <c r="S7" i="19"/>
  <c r="B67" i="25" l="1"/>
  <c r="B66" i="25"/>
  <c r="B48" i="25"/>
  <c r="B47" i="25"/>
  <c r="B46" i="25"/>
  <c r="S39" i="25"/>
  <c r="N39" i="25"/>
  <c r="B39" i="25"/>
  <c r="B38" i="25"/>
  <c r="B37" i="25"/>
  <c r="AC36" i="25"/>
  <c r="S36" i="25"/>
  <c r="B36" i="25"/>
  <c r="B32" i="25"/>
  <c r="B31" i="25"/>
  <c r="B30" i="25"/>
  <c r="N21" i="25"/>
  <c r="S20" i="25"/>
  <c r="AC10" i="25"/>
  <c r="S10" i="25"/>
  <c r="N9" i="25"/>
  <c r="S8" i="25"/>
  <c r="X17" i="19" l="1"/>
  <c r="N16" i="19"/>
  <c r="N65" i="19"/>
  <c r="S64" i="19"/>
  <c r="N9" i="19"/>
  <c r="X84" i="19" l="1"/>
  <c r="S84" i="19"/>
  <c r="N84" i="19"/>
  <c r="AC83" i="19"/>
  <c r="S83" i="19"/>
  <c r="N83" i="19"/>
  <c r="N82" i="19"/>
  <c r="AC81" i="19"/>
  <c r="S81" i="19"/>
  <c r="S77" i="19"/>
  <c r="X76" i="19"/>
  <c r="N76" i="19"/>
  <c r="S75" i="19"/>
  <c r="N25" i="19"/>
  <c r="S24" i="19"/>
  <c r="S32" i="19"/>
  <c r="N31" i="19"/>
  <c r="S30" i="19"/>
  <c r="B84" i="19" l="1"/>
  <c r="B83" i="19"/>
  <c r="B82" i="19"/>
  <c r="B81" i="19"/>
  <c r="B77" i="19"/>
  <c r="B76" i="19"/>
  <c r="B75" i="19"/>
  <c r="B66" i="19"/>
  <c r="B65" i="19"/>
  <c r="B64" i="19"/>
  <c r="B60" i="19"/>
  <c r="B59" i="19"/>
  <c r="B58" i="19"/>
  <c r="B42" i="19"/>
  <c r="B41" i="19"/>
  <c r="B40" i="19"/>
  <c r="B33" i="19"/>
  <c r="B32" i="19"/>
  <c r="B31" i="19"/>
  <c r="B30" i="19"/>
  <c r="B26" i="19"/>
  <c r="B25" i="19"/>
  <c r="B24" i="19"/>
  <c r="AB11" i="18" l="1"/>
  <c r="AB9" i="18"/>
  <c r="Z32" i="18" s="1"/>
  <c r="AB7" i="18"/>
  <c r="K26" i="18" s="1"/>
  <c r="AB5" i="18"/>
  <c r="C46" i="18" s="1"/>
  <c r="J9" i="18"/>
  <c r="Z22" i="18" s="1"/>
  <c r="J7" i="18"/>
  <c r="Z16" i="18" s="1"/>
  <c r="J5" i="18"/>
  <c r="C40" i="18" s="1"/>
  <c r="S3" i="18"/>
  <c r="AB71" i="19" s="1"/>
  <c r="F3" i="18"/>
  <c r="F71" i="19" s="1"/>
  <c r="C48" i="18"/>
  <c r="C47" i="18"/>
  <c r="B45" i="18"/>
  <c r="B39" i="18"/>
  <c r="Z35" i="18"/>
  <c r="X35" i="18"/>
  <c r="S35" i="18"/>
  <c r="K35" i="18"/>
  <c r="Z34" i="18"/>
  <c r="P34" i="18"/>
  <c r="AL32" i="18"/>
  <c r="X32" i="18"/>
  <c r="Y47" i="18" s="1"/>
  <c r="S32" i="18"/>
  <c r="V47" i="18" s="1"/>
  <c r="AL30" i="18"/>
  <c r="X30" i="18"/>
  <c r="AD46" i="18" s="1"/>
  <c r="S30" i="18"/>
  <c r="AA46" i="18" s="1"/>
  <c r="AL28" i="18"/>
  <c r="X28" i="18"/>
  <c r="Y40" i="18" s="1"/>
  <c r="S28" i="18"/>
  <c r="V40" i="18" s="1"/>
  <c r="AL26" i="18"/>
  <c r="X26" i="18"/>
  <c r="AD47" i="18" s="1"/>
  <c r="S26" i="18"/>
  <c r="AA47" i="18" s="1"/>
  <c r="AL24" i="18"/>
  <c r="X24" i="18"/>
  <c r="Y46" i="18" s="1"/>
  <c r="S24" i="18"/>
  <c r="V46" i="18" s="1"/>
  <c r="AL22" i="18"/>
  <c r="X22" i="18"/>
  <c r="Y41" i="18" s="1"/>
  <c r="S22" i="18"/>
  <c r="V41" i="18" s="1"/>
  <c r="AL20" i="18"/>
  <c r="X20" i="18"/>
  <c r="AD48" i="18" s="1"/>
  <c r="S20" i="18"/>
  <c r="AA48" i="18" s="1"/>
  <c r="AL18" i="18"/>
  <c r="X18" i="18"/>
  <c r="T46" i="18" s="1"/>
  <c r="S18" i="18"/>
  <c r="Q46" i="18" s="1"/>
  <c r="AL16" i="18"/>
  <c r="X16" i="18"/>
  <c r="T40" i="18" s="1"/>
  <c r="S16" i="18"/>
  <c r="Q40" i="18" s="1"/>
  <c r="Z30" i="18"/>
  <c r="AN3" i="18"/>
  <c r="AB11" i="17"/>
  <c r="AB9" i="17"/>
  <c r="Z32" i="17" s="1"/>
  <c r="AB7" i="17"/>
  <c r="K26" i="17" s="1"/>
  <c r="AB5" i="17"/>
  <c r="C46" i="17" s="1"/>
  <c r="J9" i="17"/>
  <c r="J7" i="17"/>
  <c r="J5" i="17"/>
  <c r="C40" i="17" s="1"/>
  <c r="S3" i="17"/>
  <c r="F3" i="17"/>
  <c r="C48" i="17"/>
  <c r="C47" i="17"/>
  <c r="B45" i="17"/>
  <c r="B63" i="19" s="1"/>
  <c r="B39" i="17"/>
  <c r="B57" i="19" s="1"/>
  <c r="Z35" i="17"/>
  <c r="X35" i="17"/>
  <c r="S35" i="17"/>
  <c r="K35" i="17"/>
  <c r="Z34" i="17"/>
  <c r="P34" i="17"/>
  <c r="AL32" i="17"/>
  <c r="X32" i="17"/>
  <c r="Y47" i="17" s="1"/>
  <c r="S32" i="17"/>
  <c r="V47" i="17" s="1"/>
  <c r="AL30" i="17"/>
  <c r="X30" i="17"/>
  <c r="AD46" i="17" s="1"/>
  <c r="S30" i="17"/>
  <c r="AA46" i="17" s="1"/>
  <c r="AL28" i="17"/>
  <c r="X28" i="17"/>
  <c r="Y40" i="17" s="1"/>
  <c r="S28" i="17"/>
  <c r="V40" i="17" s="1"/>
  <c r="AL26" i="17"/>
  <c r="X26" i="17"/>
  <c r="AD47" i="17" s="1"/>
  <c r="S26" i="17"/>
  <c r="AA47" i="17" s="1"/>
  <c r="AL24" i="17"/>
  <c r="X24" i="17"/>
  <c r="Y46" i="17" s="1"/>
  <c r="S24" i="17"/>
  <c r="V46" i="17" s="1"/>
  <c r="AL22" i="17"/>
  <c r="X22" i="17"/>
  <c r="Y41" i="17" s="1"/>
  <c r="S22" i="17"/>
  <c r="V41" i="17" s="1"/>
  <c r="AL20" i="17"/>
  <c r="X20" i="17"/>
  <c r="AD48" i="17" s="1"/>
  <c r="S20" i="17"/>
  <c r="AA48" i="17" s="1"/>
  <c r="AL18" i="17"/>
  <c r="X18" i="17"/>
  <c r="T46" i="17" s="1"/>
  <c r="S18" i="17"/>
  <c r="Q46" i="17" s="1"/>
  <c r="AL16" i="17"/>
  <c r="X16" i="17"/>
  <c r="T40" i="17" s="1"/>
  <c r="S16" i="17"/>
  <c r="Q40" i="17" s="1"/>
  <c r="Z30" i="17"/>
  <c r="K20" i="17"/>
  <c r="Z22" i="17"/>
  <c r="K22" i="17"/>
  <c r="AN3" i="17"/>
  <c r="AB11" i="16"/>
  <c r="Z30" i="16" s="1"/>
  <c r="AB9" i="16"/>
  <c r="AB7" i="16"/>
  <c r="AB5" i="16"/>
  <c r="K18" i="16" s="1"/>
  <c r="J9" i="16"/>
  <c r="Z22" i="16" s="1"/>
  <c r="J7" i="16"/>
  <c r="J5" i="16"/>
  <c r="K28" i="16" s="1"/>
  <c r="S3" i="16"/>
  <c r="F3" i="16"/>
  <c r="B45" i="16"/>
  <c r="B39" i="16"/>
  <c r="B39" i="19" s="1"/>
  <c r="Z35" i="16"/>
  <c r="X35" i="16"/>
  <c r="S35" i="16"/>
  <c r="K35" i="16"/>
  <c r="Z34" i="16"/>
  <c r="P34" i="16"/>
  <c r="AL32" i="16"/>
  <c r="X32" i="16"/>
  <c r="Y47" i="16" s="1"/>
  <c r="S32" i="16"/>
  <c r="V47" i="16" s="1"/>
  <c r="AL30" i="16"/>
  <c r="X30" i="16"/>
  <c r="AD46" i="16" s="1"/>
  <c r="S30" i="16"/>
  <c r="AA46" i="16" s="1"/>
  <c r="AL28" i="16"/>
  <c r="X28" i="16"/>
  <c r="Y40" i="16" s="1"/>
  <c r="S28" i="16"/>
  <c r="V40" i="16" s="1"/>
  <c r="AL26" i="16"/>
  <c r="X26" i="16"/>
  <c r="AD47" i="16" s="1"/>
  <c r="S26" i="16"/>
  <c r="AA47" i="16" s="1"/>
  <c r="AL24" i="16"/>
  <c r="X24" i="16"/>
  <c r="Y46" i="16" s="1"/>
  <c r="S24" i="16"/>
  <c r="V46" i="16" s="1"/>
  <c r="AL22" i="16"/>
  <c r="X22" i="16"/>
  <c r="Y41" i="16" s="1"/>
  <c r="S22" i="16"/>
  <c r="V41" i="16" s="1"/>
  <c r="AL20" i="16"/>
  <c r="X20" i="16"/>
  <c r="AD48" i="16" s="1"/>
  <c r="S20" i="16"/>
  <c r="AA48" i="16" s="1"/>
  <c r="AL18" i="16"/>
  <c r="X18" i="16"/>
  <c r="T46" i="16" s="1"/>
  <c r="S18" i="16"/>
  <c r="Q46" i="16" s="1"/>
  <c r="AL16" i="16"/>
  <c r="X16" i="16"/>
  <c r="T40" i="16" s="1"/>
  <c r="S16" i="16"/>
  <c r="Q40" i="16" s="1"/>
  <c r="K16" i="16"/>
  <c r="K20" i="16"/>
  <c r="K26" i="16"/>
  <c r="C41" i="16"/>
  <c r="AN3" i="16"/>
  <c r="AB11" i="15"/>
  <c r="Z30" i="15" s="1"/>
  <c r="AB9" i="15"/>
  <c r="K20" i="15" s="1"/>
  <c r="AB7" i="15"/>
  <c r="K32" i="15" s="1"/>
  <c r="AB5" i="15"/>
  <c r="K24" i="15" s="1"/>
  <c r="J9" i="15"/>
  <c r="Z22" i="15" s="1"/>
  <c r="J7" i="15"/>
  <c r="C41" i="15" s="1"/>
  <c r="J5" i="15"/>
  <c r="C40" i="15" s="1"/>
  <c r="S3" i="15"/>
  <c r="F3" i="15"/>
  <c r="C48" i="15"/>
  <c r="C47" i="15"/>
  <c r="B45" i="15"/>
  <c r="B29" i="19" s="1"/>
  <c r="B39" i="15"/>
  <c r="B23" i="19" s="1"/>
  <c r="Z35" i="15"/>
  <c r="X35" i="15"/>
  <c r="S35" i="15"/>
  <c r="K35" i="15"/>
  <c r="Z34" i="15"/>
  <c r="P34" i="15"/>
  <c r="AL32" i="15"/>
  <c r="X32" i="15"/>
  <c r="Y47" i="15" s="1"/>
  <c r="S32" i="15"/>
  <c r="V47" i="15" s="1"/>
  <c r="AL30" i="15"/>
  <c r="X30" i="15"/>
  <c r="AD46" i="15" s="1"/>
  <c r="S30" i="15"/>
  <c r="AA46" i="15" s="1"/>
  <c r="AL28" i="15"/>
  <c r="X28" i="15"/>
  <c r="Y40" i="15" s="1"/>
  <c r="S28" i="15"/>
  <c r="V40" i="15" s="1"/>
  <c r="AL26" i="15"/>
  <c r="X26" i="15"/>
  <c r="AD47" i="15" s="1"/>
  <c r="S26" i="15"/>
  <c r="AA47" i="15" s="1"/>
  <c r="AL24" i="15"/>
  <c r="X24" i="15"/>
  <c r="Y46" i="15" s="1"/>
  <c r="S24" i="15"/>
  <c r="V46" i="15" s="1"/>
  <c r="AL22" i="15"/>
  <c r="X22" i="15"/>
  <c r="Y41" i="15" s="1"/>
  <c r="S22" i="15"/>
  <c r="V41" i="15" s="1"/>
  <c r="AL20" i="15"/>
  <c r="X20" i="15"/>
  <c r="AD48" i="15" s="1"/>
  <c r="S20" i="15"/>
  <c r="AA48" i="15" s="1"/>
  <c r="AL18" i="15"/>
  <c r="X18" i="15"/>
  <c r="T46" i="15" s="1"/>
  <c r="S18" i="15"/>
  <c r="Q46" i="15" s="1"/>
  <c r="AL16" i="15"/>
  <c r="X16" i="15"/>
  <c r="T40" i="15" s="1"/>
  <c r="S16" i="15"/>
  <c r="Q40" i="15" s="1"/>
  <c r="K16" i="15"/>
  <c r="AN3" i="15"/>
  <c r="S24" i="9"/>
  <c r="AB11" i="9"/>
  <c r="C49" i="9" s="1"/>
  <c r="AB9" i="9"/>
  <c r="C48" i="9" s="1"/>
  <c r="AB7" i="9"/>
  <c r="C47" i="9" s="1"/>
  <c r="J9" i="9"/>
  <c r="Z28" i="9" s="1"/>
  <c r="J7" i="9"/>
  <c r="K22" i="9" s="1"/>
  <c r="AL32" i="9"/>
  <c r="AL30" i="9"/>
  <c r="AL28" i="9"/>
  <c r="AL26" i="9"/>
  <c r="AL24" i="9"/>
  <c r="AL22" i="9"/>
  <c r="S3" i="9"/>
  <c r="Z20" i="9"/>
  <c r="Z32" i="9"/>
  <c r="Z18" i="9"/>
  <c r="AB5" i="9"/>
  <c r="K30" i="9" s="1"/>
  <c r="J5" i="9"/>
  <c r="K28" i="9" s="1"/>
  <c r="F3" i="9"/>
  <c r="D4" i="20" l="1"/>
  <c r="D7" i="20"/>
  <c r="D5" i="20"/>
  <c r="D27" i="20"/>
  <c r="K28" i="15"/>
  <c r="Z24" i="15"/>
  <c r="K30" i="15"/>
  <c r="Z32" i="15"/>
  <c r="C46" i="15"/>
  <c r="K28" i="18"/>
  <c r="K20" i="18"/>
  <c r="Z24" i="18"/>
  <c r="K24" i="18"/>
  <c r="K24" i="17"/>
  <c r="K18" i="17"/>
  <c r="Z24" i="17"/>
  <c r="K30" i="17"/>
  <c r="K28" i="17"/>
  <c r="Q39" i="15"/>
  <c r="D10" i="20"/>
  <c r="L45" i="15"/>
  <c r="V45" i="15"/>
  <c r="D11" i="20"/>
  <c r="Q45" i="17"/>
  <c r="L39" i="17"/>
  <c r="D23" i="20"/>
  <c r="Q45" i="18"/>
  <c r="Q80" i="19" s="1"/>
  <c r="C82" i="19"/>
  <c r="D32" i="20" s="1"/>
  <c r="L39" i="18"/>
  <c r="L74" i="19" s="1"/>
  <c r="C75" i="19"/>
  <c r="D30" i="20" s="1"/>
  <c r="K18" i="15"/>
  <c r="Q45" i="15"/>
  <c r="D14" i="20"/>
  <c r="L39" i="15"/>
  <c r="D9" i="20"/>
  <c r="Q39" i="16"/>
  <c r="V45" i="17"/>
  <c r="L45" i="17"/>
  <c r="V45" i="18"/>
  <c r="V80" i="19" s="1"/>
  <c r="C83" i="19"/>
  <c r="D33" i="20" s="1"/>
  <c r="L45" i="18"/>
  <c r="L80" i="19" s="1"/>
  <c r="C81" i="19"/>
  <c r="D34" i="20" s="1"/>
  <c r="K30" i="18"/>
  <c r="K18" i="18"/>
  <c r="V49" i="18"/>
  <c r="L49" i="18"/>
  <c r="L48" i="18"/>
  <c r="Q49" i="18"/>
  <c r="Q48" i="18"/>
  <c r="O48" i="18"/>
  <c r="L42" i="18"/>
  <c r="Q42" i="18"/>
  <c r="T48" i="18"/>
  <c r="Q49" i="17"/>
  <c r="Q42" i="17"/>
  <c r="V49" i="17"/>
  <c r="Q48" i="17"/>
  <c r="L48" i="17"/>
  <c r="T48" i="17"/>
  <c r="O48" i="17"/>
  <c r="L42" i="17"/>
  <c r="L49" i="17"/>
  <c r="Q42" i="16"/>
  <c r="L49" i="16"/>
  <c r="V49" i="16"/>
  <c r="L42" i="16"/>
  <c r="Q49" i="16"/>
  <c r="L48" i="16"/>
  <c r="Q48" i="16"/>
  <c r="O41" i="15"/>
  <c r="L49" i="15"/>
  <c r="Q42" i="15"/>
  <c r="L48" i="15"/>
  <c r="Q49" i="15"/>
  <c r="O48" i="15"/>
  <c r="L42" i="15"/>
  <c r="O47" i="15"/>
  <c r="V49" i="15"/>
  <c r="Q48" i="15"/>
  <c r="C46" i="9"/>
  <c r="AH48" i="18"/>
  <c r="N48" i="18"/>
  <c r="O47" i="18"/>
  <c r="AH46" i="18"/>
  <c r="S46" i="18"/>
  <c r="X41" i="18"/>
  <c r="T42" i="18"/>
  <c r="AC48" i="18"/>
  <c r="Y49" i="18"/>
  <c r="S40" i="18"/>
  <c r="O41" i="18"/>
  <c r="AC40" i="18"/>
  <c r="X49" i="18"/>
  <c r="O42" i="18"/>
  <c r="X40" i="18"/>
  <c r="O49" i="18"/>
  <c r="AC46" i="18"/>
  <c r="L41" i="18"/>
  <c r="AE40" i="18"/>
  <c r="AJ46" i="18"/>
  <c r="L47" i="18"/>
  <c r="T49" i="18"/>
  <c r="AC47" i="18"/>
  <c r="K22" i="18"/>
  <c r="K16" i="18"/>
  <c r="Z18" i="18"/>
  <c r="Z26" i="18"/>
  <c r="K32" i="18"/>
  <c r="C41" i="18"/>
  <c r="X46" i="18"/>
  <c r="X47" i="18"/>
  <c r="C49" i="18"/>
  <c r="Z20" i="18"/>
  <c r="Z28" i="18"/>
  <c r="C42" i="18"/>
  <c r="AJ46" i="17"/>
  <c r="L47" i="17"/>
  <c r="X41" i="17"/>
  <c r="T42" i="17"/>
  <c r="AC48" i="17"/>
  <c r="Y49" i="17"/>
  <c r="L41" i="17"/>
  <c r="AE40" i="17"/>
  <c r="AC47" i="17"/>
  <c r="T49" i="17"/>
  <c r="AH49" i="17"/>
  <c r="S40" i="17"/>
  <c r="O41" i="17"/>
  <c r="AC40" i="17"/>
  <c r="O47" i="17"/>
  <c r="AH46" i="17"/>
  <c r="S46" i="17"/>
  <c r="O42" i="17"/>
  <c r="X40" i="17"/>
  <c r="O49" i="17"/>
  <c r="AC46" i="17"/>
  <c r="Z16" i="17"/>
  <c r="K16" i="17"/>
  <c r="Z18" i="17"/>
  <c r="Z26" i="17"/>
  <c r="K32" i="17"/>
  <c r="C41" i="17"/>
  <c r="X46" i="17"/>
  <c r="X47" i="17"/>
  <c r="C49" i="17"/>
  <c r="Z20" i="17"/>
  <c r="Z28" i="17"/>
  <c r="C42" i="17"/>
  <c r="O47" i="16"/>
  <c r="AH46" i="16"/>
  <c r="S46" i="16"/>
  <c r="T49" i="16"/>
  <c r="AC47" i="16"/>
  <c r="S40" i="16"/>
  <c r="O41" i="16"/>
  <c r="AC40" i="16"/>
  <c r="L47" i="16"/>
  <c r="AJ46" i="16"/>
  <c r="O48" i="16"/>
  <c r="X46" i="16"/>
  <c r="T48" i="16"/>
  <c r="X47" i="16"/>
  <c r="L41" i="16"/>
  <c r="AE40" i="16"/>
  <c r="X41" i="16"/>
  <c r="T42" i="16"/>
  <c r="O49" i="16"/>
  <c r="AC46" i="16"/>
  <c r="Y49" i="16"/>
  <c r="AC48" i="16"/>
  <c r="O42" i="16"/>
  <c r="X40" i="16"/>
  <c r="Z16" i="16"/>
  <c r="K22" i="16"/>
  <c r="Z24" i="16"/>
  <c r="K30" i="16"/>
  <c r="Z32" i="16"/>
  <c r="C40" i="16"/>
  <c r="C46" i="16"/>
  <c r="C47" i="16"/>
  <c r="C48" i="16"/>
  <c r="C49" i="16"/>
  <c r="Z18" i="16"/>
  <c r="K24" i="16"/>
  <c r="Z26" i="16"/>
  <c r="K32" i="16"/>
  <c r="Z20" i="16"/>
  <c r="Z28" i="16"/>
  <c r="C42" i="16"/>
  <c r="Y49" i="15"/>
  <c r="AC48" i="15"/>
  <c r="AH48" i="15"/>
  <c r="N48" i="15"/>
  <c r="AE40" i="15"/>
  <c r="L41" i="15"/>
  <c r="L47" i="15"/>
  <c r="AJ46" i="15"/>
  <c r="O42" i="15"/>
  <c r="X40" i="15"/>
  <c r="AC40" i="15"/>
  <c r="O49" i="15"/>
  <c r="AC46" i="15"/>
  <c r="AE41" i="15"/>
  <c r="AJ47" i="15"/>
  <c r="X47" i="15"/>
  <c r="X41" i="15"/>
  <c r="T42" i="15"/>
  <c r="T49" i="15"/>
  <c r="AC47" i="15"/>
  <c r="AC42" i="15"/>
  <c r="Z16" i="15"/>
  <c r="K22" i="15"/>
  <c r="C49" i="15"/>
  <c r="Z18" i="15"/>
  <c r="Z26" i="15"/>
  <c r="Z20" i="15"/>
  <c r="K26" i="15"/>
  <c r="Z28" i="15"/>
  <c r="S40" i="15"/>
  <c r="C42" i="15"/>
  <c r="S46" i="15"/>
  <c r="T48" i="15"/>
  <c r="S48" i="15" s="1"/>
  <c r="X46" i="15"/>
  <c r="AH46" i="15"/>
  <c r="Z22" i="9"/>
  <c r="Z30" i="9"/>
  <c r="K18" i="9"/>
  <c r="K24" i="9"/>
  <c r="K16" i="9"/>
  <c r="K32" i="9"/>
  <c r="K26" i="9"/>
  <c r="Z24" i="9"/>
  <c r="K20" i="9"/>
  <c r="Z26" i="9"/>
  <c r="Z16" i="9"/>
  <c r="D19" i="20" l="1"/>
  <c r="D25" i="20"/>
  <c r="D16" i="20"/>
  <c r="D15" i="20"/>
  <c r="D28" i="20"/>
  <c r="D6" i="20"/>
  <c r="D13" i="20"/>
  <c r="AA45" i="15"/>
  <c r="D12" i="20"/>
  <c r="V39" i="16"/>
  <c r="V45" i="16"/>
  <c r="D18" i="20"/>
  <c r="L45" i="16"/>
  <c r="AA45" i="17"/>
  <c r="D26" i="20"/>
  <c r="V39" i="18"/>
  <c r="V74" i="19" s="1"/>
  <c r="C77" i="19"/>
  <c r="D31" i="20" s="1"/>
  <c r="Q39" i="18"/>
  <c r="Q74" i="19" s="1"/>
  <c r="C76" i="19"/>
  <c r="D29" i="20" s="1"/>
  <c r="V39" i="15"/>
  <c r="D8" i="20"/>
  <c r="AA45" i="16"/>
  <c r="D20" i="20"/>
  <c r="Q45" i="16"/>
  <c r="D21" i="20"/>
  <c r="L39" i="16"/>
  <c r="D17" i="20"/>
  <c r="V39" i="17"/>
  <c r="D24" i="20"/>
  <c r="Q39" i="17"/>
  <c r="D22" i="20"/>
  <c r="AA45" i="18"/>
  <c r="AA80" i="19" s="1"/>
  <c r="C84" i="19"/>
  <c r="D35" i="20" s="1"/>
  <c r="AF46" i="18"/>
  <c r="N48" i="17"/>
  <c r="AJ48" i="17"/>
  <c r="AH49" i="18"/>
  <c r="AH49" i="16"/>
  <c r="AC42" i="18"/>
  <c r="S48" i="18"/>
  <c r="AA40" i="15"/>
  <c r="AH49" i="15"/>
  <c r="AJ48" i="18"/>
  <c r="AA40" i="18"/>
  <c r="AE41" i="18"/>
  <c r="S42" i="18"/>
  <c r="N49" i="18"/>
  <c r="S49" i="18"/>
  <c r="AJ47" i="18"/>
  <c r="AL46" i="17"/>
  <c r="AE42" i="17"/>
  <c r="AG40" i="17"/>
  <c r="S49" i="17"/>
  <c r="S42" i="17"/>
  <c r="AC42" i="17"/>
  <c r="AA40" i="17"/>
  <c r="AJ47" i="17"/>
  <c r="AF46" i="17"/>
  <c r="AE41" i="17"/>
  <c r="X49" i="17"/>
  <c r="AH48" i="17"/>
  <c r="S48" i="17"/>
  <c r="X49" i="16"/>
  <c r="S42" i="16"/>
  <c r="AJ47" i="16"/>
  <c r="AA40" i="16"/>
  <c r="AE42" i="16"/>
  <c r="AF46" i="16"/>
  <c r="S49" i="16"/>
  <c r="S48" i="16"/>
  <c r="AC42" i="16"/>
  <c r="N49" i="16"/>
  <c r="AH48" i="16"/>
  <c r="AE41" i="16"/>
  <c r="AF48" i="15"/>
  <c r="AJ48" i="15"/>
  <c r="AL46" i="15"/>
  <c r="S49" i="15"/>
  <c r="AE42" i="15"/>
  <c r="AF46" i="15"/>
  <c r="S42" i="15"/>
  <c r="X49" i="15"/>
  <c r="AJ49" i="16"/>
  <c r="N42" i="17"/>
  <c r="N42" i="15"/>
  <c r="AJ49" i="17"/>
  <c r="AE42" i="18"/>
  <c r="AJ48" i="16"/>
  <c r="N42" i="18"/>
  <c r="N41" i="18"/>
  <c r="AC41" i="18"/>
  <c r="AL46" i="18"/>
  <c r="AH47" i="18"/>
  <c r="N47" i="18"/>
  <c r="AJ49" i="18"/>
  <c r="AG40" i="18"/>
  <c r="N49" i="17"/>
  <c r="N41" i="17"/>
  <c r="AC41" i="17"/>
  <c r="AH47" i="17"/>
  <c r="N47" i="17"/>
  <c r="AH47" i="16"/>
  <c r="N47" i="16"/>
  <c r="N48" i="16"/>
  <c r="N41" i="16"/>
  <c r="AC41" i="16"/>
  <c r="AG40" i="16"/>
  <c r="N42" i="16"/>
  <c r="AL46" i="16"/>
  <c r="AJ49" i="15"/>
  <c r="AG40" i="15"/>
  <c r="AH47" i="15"/>
  <c r="N47" i="15"/>
  <c r="N49" i="15"/>
  <c r="N41" i="15"/>
  <c r="AC41" i="15"/>
  <c r="AF48" i="18" l="1"/>
  <c r="AL48" i="18"/>
  <c r="AT40" i="15"/>
  <c r="AA41" i="15"/>
  <c r="AA41" i="16"/>
  <c r="AL48" i="16"/>
  <c r="AL49" i="16"/>
  <c r="AL48" i="15"/>
  <c r="AT46" i="15"/>
  <c r="AG42" i="17"/>
  <c r="AF47" i="18"/>
  <c r="AL49" i="15"/>
  <c r="AG41" i="18"/>
  <c r="AG42" i="18"/>
  <c r="AA41" i="18"/>
  <c r="AT40" i="18"/>
  <c r="AL47" i="18"/>
  <c r="AA42" i="18"/>
  <c r="AT48" i="18"/>
  <c r="AL49" i="18"/>
  <c r="AT46" i="18"/>
  <c r="AF49" i="18"/>
  <c r="AF49" i="17"/>
  <c r="AL49" i="17"/>
  <c r="AL48" i="17"/>
  <c r="AF48" i="17"/>
  <c r="AL47" i="17"/>
  <c r="AT46" i="17"/>
  <c r="AG41" i="17"/>
  <c r="AA42" i="17"/>
  <c r="AF47" i="17"/>
  <c r="AA41" i="17"/>
  <c r="AT40" i="17"/>
  <c r="AG42" i="16"/>
  <c r="AT40" i="16"/>
  <c r="AL47" i="16"/>
  <c r="AT46" i="16"/>
  <c r="AG41" i="16"/>
  <c r="AF48" i="16"/>
  <c r="AA42" i="16"/>
  <c r="AF47" i="16"/>
  <c r="AF49" i="16"/>
  <c r="AF49" i="15"/>
  <c r="AG42" i="15"/>
  <c r="AG41" i="15"/>
  <c r="AF47" i="15"/>
  <c r="AA42" i="15"/>
  <c r="AL47" i="15"/>
  <c r="AT41" i="15" l="1"/>
  <c r="AT48" i="15"/>
  <c r="AT42" i="17"/>
  <c r="AT41" i="18"/>
  <c r="AT47" i="18"/>
  <c r="AT49" i="17"/>
  <c r="AT47" i="15"/>
  <c r="AT49" i="18"/>
  <c r="AT42" i="18"/>
  <c r="AT47" i="17"/>
  <c r="AT48" i="17"/>
  <c r="AT41" i="17"/>
  <c r="AJ41" i="17" s="1"/>
  <c r="C22" i="20" s="1"/>
  <c r="B22" i="20" s="1"/>
  <c r="AT48" i="16"/>
  <c r="AT47" i="16"/>
  <c r="AT49" i="16"/>
  <c r="AT42" i="16"/>
  <c r="AT41" i="16"/>
  <c r="AT49" i="15"/>
  <c r="AT42" i="15"/>
  <c r="AL20" i="9"/>
  <c r="AL18" i="9"/>
  <c r="AL16" i="9"/>
  <c r="AN3" i="9"/>
  <c r="B45" i="9"/>
  <c r="B13" i="19" s="1"/>
  <c r="AA45" i="9"/>
  <c r="V45" i="9"/>
  <c r="Q45" i="9"/>
  <c r="L45" i="9"/>
  <c r="B39" i="9"/>
  <c r="Z35" i="9"/>
  <c r="X35" i="9"/>
  <c r="S35" i="9"/>
  <c r="K35" i="9"/>
  <c r="Z34" i="9"/>
  <c r="P34" i="9"/>
  <c r="X32" i="9"/>
  <c r="Y47" i="9" s="1"/>
  <c r="S32" i="9"/>
  <c r="V47" i="9" s="1"/>
  <c r="X30" i="9"/>
  <c r="AD46" i="9" s="1"/>
  <c r="S30" i="9"/>
  <c r="AA46" i="9" s="1"/>
  <c r="X28" i="9"/>
  <c r="Y40" i="9" s="1"/>
  <c r="S28" i="9"/>
  <c r="V40" i="9" s="1"/>
  <c r="X26" i="9"/>
  <c r="AD47" i="9" s="1"/>
  <c r="S26" i="9"/>
  <c r="AA47" i="9" s="1"/>
  <c r="X24" i="9"/>
  <c r="X22" i="9"/>
  <c r="Y41" i="9" s="1"/>
  <c r="S22" i="9"/>
  <c r="V41" i="9" s="1"/>
  <c r="X20" i="9"/>
  <c r="S20" i="9"/>
  <c r="X18" i="9"/>
  <c r="T46" i="9" s="1"/>
  <c r="S18" i="9"/>
  <c r="Q46" i="9" s="1"/>
  <c r="X16" i="9"/>
  <c r="T40" i="9" s="1"/>
  <c r="S16" i="9"/>
  <c r="Q40" i="9" s="1"/>
  <c r="C41" i="9"/>
  <c r="Q39" i="9" l="1"/>
  <c r="D1" i="20"/>
  <c r="AJ41" i="16"/>
  <c r="C15" i="20" s="1"/>
  <c r="B15" i="20" s="1"/>
  <c r="AO48" i="15"/>
  <c r="C11" i="20" s="1"/>
  <c r="B11" i="20" s="1"/>
  <c r="AJ40" i="17"/>
  <c r="C23" i="20" s="1"/>
  <c r="B23" i="20" s="1"/>
  <c r="AJ42" i="17"/>
  <c r="C24" i="20" s="1"/>
  <c r="B24" i="20" s="1"/>
  <c r="AO48" i="17"/>
  <c r="C25" i="20" s="1"/>
  <c r="B25" i="20" s="1"/>
  <c r="AO47" i="15"/>
  <c r="C14" i="20" s="1"/>
  <c r="B14" i="20" s="1"/>
  <c r="AO46" i="16"/>
  <c r="C19" i="20" s="1"/>
  <c r="B19" i="20" s="1"/>
  <c r="AO46" i="15"/>
  <c r="C13" i="20" s="1"/>
  <c r="B13" i="20" s="1"/>
  <c r="AO49" i="15"/>
  <c r="C12" i="20" s="1"/>
  <c r="B12" i="20" s="1"/>
  <c r="AO47" i="16"/>
  <c r="C21" i="20" s="1"/>
  <c r="B21" i="20" s="1"/>
  <c r="C20" i="20"/>
  <c r="B20" i="20" s="1"/>
  <c r="AJ42" i="18"/>
  <c r="C31" i="20" s="1"/>
  <c r="B31" i="20" s="1"/>
  <c r="AJ40" i="18"/>
  <c r="C30" i="20" s="1"/>
  <c r="B30" i="20" s="1"/>
  <c r="AJ41" i="18"/>
  <c r="C29" i="20" s="1"/>
  <c r="B29" i="20" s="1"/>
  <c r="AO49" i="18"/>
  <c r="C35" i="20" s="1"/>
  <c r="B35" i="20" s="1"/>
  <c r="AO48" i="18"/>
  <c r="C33" i="20" s="1"/>
  <c r="B33" i="20" s="1"/>
  <c r="AO47" i="18"/>
  <c r="C32" i="20" s="1"/>
  <c r="B32" i="20" s="1"/>
  <c r="AO46" i="18"/>
  <c r="C34" i="20" s="1"/>
  <c r="B34" i="20" s="1"/>
  <c r="AO47" i="17"/>
  <c r="C28" i="20" s="1"/>
  <c r="B28" i="20" s="1"/>
  <c r="AO46" i="17"/>
  <c r="C27" i="20" s="1"/>
  <c r="B27" i="20" s="1"/>
  <c r="AO49" i="17"/>
  <c r="C26" i="20" s="1"/>
  <c r="B26" i="20" s="1"/>
  <c r="AJ42" i="16"/>
  <c r="AO48" i="16"/>
  <c r="C18" i="20" s="1"/>
  <c r="B18" i="20" s="1"/>
  <c r="AJ40" i="16"/>
  <c r="AJ42" i="15"/>
  <c r="C8" i="20" s="1"/>
  <c r="AJ40" i="15"/>
  <c r="C9" i="20" s="1"/>
  <c r="AJ41" i="15"/>
  <c r="C10" i="20" s="1"/>
  <c r="L47" i="9"/>
  <c r="L49" i="9"/>
  <c r="Q48" i="9"/>
  <c r="T48" i="9"/>
  <c r="T49" i="9"/>
  <c r="Q42" i="9"/>
  <c r="Y46" i="9"/>
  <c r="L42" i="9"/>
  <c r="AD48" i="9"/>
  <c r="V46" i="9"/>
  <c r="AA48" i="9"/>
  <c r="S46" i="9"/>
  <c r="X47" i="9"/>
  <c r="C42" i="9"/>
  <c r="AC47" i="9"/>
  <c r="T42" i="9"/>
  <c r="X41" i="9"/>
  <c r="O42" i="9"/>
  <c r="X40" i="9"/>
  <c r="O41" i="9"/>
  <c r="AC40" i="9"/>
  <c r="S40" i="9"/>
  <c r="AA40" i="9"/>
  <c r="O49" i="9"/>
  <c r="AC46" i="9"/>
  <c r="AE40" i="9"/>
  <c r="L41" i="9"/>
  <c r="Q49" i="9"/>
  <c r="C40" i="9"/>
  <c r="L39" i="9" l="1"/>
  <c r="D3" i="20"/>
  <c r="V39" i="9"/>
  <c r="D2" i="20"/>
  <c r="B10" i="20"/>
  <c r="B8" i="20"/>
  <c r="C16" i="20"/>
  <c r="B16" i="20" s="1"/>
  <c r="C17" i="20"/>
  <c r="B17" i="20" s="1"/>
  <c r="B9" i="20"/>
  <c r="O48" i="9"/>
  <c r="AH47" i="9"/>
  <c r="S48" i="9"/>
  <c r="V49" i="9"/>
  <c r="AJ46" i="9"/>
  <c r="L48" i="9"/>
  <c r="S49" i="9"/>
  <c r="AC42" i="9"/>
  <c r="S42" i="9"/>
  <c r="Y49" i="9"/>
  <c r="AJ49" i="9"/>
  <c r="AE41" i="9"/>
  <c r="X46" i="9"/>
  <c r="N42" i="9"/>
  <c r="AC48" i="9"/>
  <c r="AH46" i="9"/>
  <c r="O47" i="9"/>
  <c r="AE42" i="9"/>
  <c r="N49" i="9"/>
  <c r="AG40" i="9"/>
  <c r="AH48" i="9"/>
  <c r="AC41" i="9"/>
  <c r="N41" i="9"/>
  <c r="AJ48" i="9"/>
  <c r="AF46" i="9" l="1"/>
  <c r="N48" i="9"/>
  <c r="AH49" i="9"/>
  <c r="AF49" i="9"/>
  <c r="X49" i="9"/>
  <c r="AA42" i="9"/>
  <c r="AG42" i="9"/>
  <c r="AG41" i="9"/>
  <c r="AL46" i="9"/>
  <c r="N47" i="9"/>
  <c r="AT40" i="9"/>
  <c r="AA41" i="9"/>
  <c r="AJ47" i="9"/>
  <c r="AL48" i="9"/>
  <c r="AF48" i="9" l="1"/>
  <c r="AL49" i="9"/>
  <c r="AT46" i="9"/>
  <c r="AT42" i="9"/>
  <c r="AT48" i="9"/>
  <c r="AT41" i="9"/>
  <c r="AF47" i="9"/>
  <c r="AL47" i="9"/>
  <c r="AT49" i="9" l="1"/>
  <c r="AJ41" i="9"/>
  <c r="C1" i="20" s="1"/>
  <c r="B1" i="20" s="1"/>
  <c r="AJ40" i="9"/>
  <c r="C3" i="20" s="1"/>
  <c r="B3" i="20" s="1"/>
  <c r="AJ42" i="9"/>
  <c r="C2" i="20" s="1"/>
  <c r="B2" i="20" s="1"/>
  <c r="AT47" i="9"/>
  <c r="AO46" i="9" s="1"/>
  <c r="C6" i="20" s="1"/>
  <c r="B6" i="20" s="1"/>
  <c r="AO47" i="9" l="1"/>
  <c r="C7" i="20" s="1"/>
  <c r="B7" i="20" s="1"/>
  <c r="AO49" i="9"/>
  <c r="C5" i="20" s="1"/>
  <c r="B5" i="20" s="1"/>
  <c r="AO48" i="9"/>
  <c r="C4" i="20" s="1"/>
  <c r="B4" i="20" s="1"/>
</calcChain>
</file>

<file path=xl/sharedStrings.xml><?xml version="1.0" encoding="utf-8"?>
<sst xmlns="http://schemas.openxmlformats.org/spreadsheetml/2006/main" count="1548" uniqueCount="596">
  <si>
    <t>①</t>
    <phoneticPr fontId="1"/>
  </si>
  <si>
    <t>③</t>
    <phoneticPr fontId="1"/>
  </si>
  <si>
    <t>④</t>
    <phoneticPr fontId="1"/>
  </si>
  <si>
    <t>⑤</t>
    <phoneticPr fontId="1"/>
  </si>
  <si>
    <t>⑥</t>
    <phoneticPr fontId="1"/>
  </si>
  <si>
    <t>⑧</t>
    <phoneticPr fontId="1"/>
  </si>
  <si>
    <t>⑨</t>
    <phoneticPr fontId="1"/>
  </si>
  <si>
    <t>⑩</t>
    <phoneticPr fontId="1"/>
  </si>
  <si>
    <t>ー</t>
    <phoneticPr fontId="1"/>
  </si>
  <si>
    <t>②</t>
    <phoneticPr fontId="1"/>
  </si>
  <si>
    <t>　９：００</t>
    <phoneticPr fontId="1"/>
  </si>
  <si>
    <t>　９：４０</t>
    <phoneticPr fontId="1"/>
  </si>
  <si>
    <t>－</t>
    <phoneticPr fontId="1"/>
  </si>
  <si>
    <t>〇印が会場担当になります。</t>
    <rPh sb="1" eb="2">
      <t>シルシ</t>
    </rPh>
    <rPh sb="3" eb="5">
      <t>カイジョウ</t>
    </rPh>
    <rPh sb="5" eb="7">
      <t>タントウ</t>
    </rPh>
    <phoneticPr fontId="1"/>
  </si>
  <si>
    <t>j</t>
    <phoneticPr fontId="1"/>
  </si>
  <si>
    <t>第４４回　宇都宮少年サッカー新人大会　一部の部　兼　県）新人大会宇河予選</t>
    <rPh sb="0" eb="1">
      <t>ダイ</t>
    </rPh>
    <rPh sb="3" eb="4">
      <t>カイ</t>
    </rPh>
    <rPh sb="5" eb="8">
      <t>ウツノミヤ</t>
    </rPh>
    <rPh sb="8" eb="10">
      <t>ショウネン</t>
    </rPh>
    <rPh sb="14" eb="16">
      <t>シンジン</t>
    </rPh>
    <rPh sb="16" eb="18">
      <t>タイカイ</t>
    </rPh>
    <rPh sb="19" eb="21">
      <t>イチブ</t>
    </rPh>
    <rPh sb="22" eb="23">
      <t>ブ</t>
    </rPh>
    <rPh sb="24" eb="25">
      <t>ケン</t>
    </rPh>
    <rPh sb="26" eb="27">
      <t>ケン</t>
    </rPh>
    <rPh sb="28" eb="30">
      <t>シンジン</t>
    </rPh>
    <rPh sb="30" eb="32">
      <t>タイカイ</t>
    </rPh>
    <rPh sb="32" eb="33">
      <t>ウ</t>
    </rPh>
    <rPh sb="33" eb="34">
      <t>カワ</t>
    </rPh>
    <rPh sb="34" eb="36">
      <t>ヨセン</t>
    </rPh>
    <phoneticPr fontId="1"/>
  </si>
  <si>
    <t>☆１２月２２日（日）　宇河地区第１シード決定戦　　組み合わせ</t>
    <rPh sb="3" eb="4">
      <t>ガツ</t>
    </rPh>
    <rPh sb="6" eb="7">
      <t>ヒ</t>
    </rPh>
    <rPh sb="8" eb="9">
      <t>ニチ</t>
    </rPh>
    <rPh sb="15" eb="16">
      <t>ダイ</t>
    </rPh>
    <rPh sb="20" eb="23">
      <t>ケッテイセン</t>
    </rPh>
    <rPh sb="25" eb="26">
      <t>ク</t>
    </rPh>
    <rPh sb="27" eb="28">
      <t>ア</t>
    </rPh>
    <phoneticPr fontId="1"/>
  </si>
  <si>
    <t>石井緑地Ｎｏ.３　会場</t>
    <rPh sb="0" eb="2">
      <t>イシイ</t>
    </rPh>
    <rPh sb="2" eb="4">
      <t>リョクチ</t>
    </rPh>
    <rPh sb="9" eb="10">
      <t>カイ</t>
    </rPh>
    <rPh sb="10" eb="11">
      <t>バ</t>
    </rPh>
    <phoneticPr fontId="1"/>
  </si>
  <si>
    <t>Ｃ１位</t>
    <rPh sb="2" eb="3">
      <t>イ</t>
    </rPh>
    <phoneticPr fontId="1"/>
  </si>
  <si>
    <t>9:00～</t>
    <phoneticPr fontId="1"/>
  </si>
  <si>
    <t>Ｅ１位</t>
    <rPh sb="2" eb="3">
      <t>イ</t>
    </rPh>
    <phoneticPr fontId="1"/>
  </si>
  <si>
    <t>10:20～</t>
    <phoneticPr fontId="1"/>
  </si>
  <si>
    <t>Ａ１位</t>
    <rPh sb="2" eb="3">
      <t>イ</t>
    </rPh>
    <phoneticPr fontId="1"/>
  </si>
  <si>
    <t>第１シード</t>
    <rPh sb="0" eb="1">
      <t>ダイ</t>
    </rPh>
    <phoneticPr fontId="1"/>
  </si>
  <si>
    <t>優　勝</t>
    <rPh sb="0" eb="1">
      <t>ユウ</t>
    </rPh>
    <rPh sb="2" eb="3">
      <t>マサル</t>
    </rPh>
    <phoneticPr fontId="1"/>
  </si>
  <si>
    <t>12:00～</t>
    <phoneticPr fontId="1"/>
  </si>
  <si>
    <t>第３位決定戦</t>
    <phoneticPr fontId="1"/>
  </si>
  <si>
    <t>11:20～</t>
    <phoneticPr fontId="1"/>
  </si>
  <si>
    <t>準優勝</t>
    <rPh sb="0" eb="1">
      <t>ジュン</t>
    </rPh>
    <rPh sb="1" eb="2">
      <t>ユウ</t>
    </rPh>
    <rPh sb="2" eb="3">
      <t>マサル</t>
    </rPh>
    <phoneticPr fontId="1"/>
  </si>
  <si>
    <t>Ｄ１位</t>
    <rPh sb="2" eb="3">
      <t>イ</t>
    </rPh>
    <phoneticPr fontId="1"/>
  </si>
  <si>
    <t>第３位</t>
    <rPh sb="0" eb="1">
      <t>ダイ</t>
    </rPh>
    <rPh sb="2" eb="3">
      <t>イ</t>
    </rPh>
    <phoneticPr fontId="1"/>
  </si>
  <si>
    <t>第４位</t>
    <rPh sb="0" eb="1">
      <t>ダイ</t>
    </rPh>
    <rPh sb="2" eb="3">
      <t>イ</t>
    </rPh>
    <phoneticPr fontId="1"/>
  </si>
  <si>
    <t>9:40～</t>
    <phoneticPr fontId="1"/>
  </si>
  <si>
    <t>第５位</t>
    <rPh sb="0" eb="1">
      <t>ダイ</t>
    </rPh>
    <rPh sb="2" eb="3">
      <t>イ</t>
    </rPh>
    <phoneticPr fontId="1"/>
  </si>
  <si>
    <t>Ｂ１位</t>
    <rPh sb="2" eb="3">
      <t>イ</t>
    </rPh>
    <phoneticPr fontId="1"/>
  </si>
  <si>
    <t xml:space="preserve"> 試合時間　３０分（前・後半１５分）</t>
    <rPh sb="1" eb="3">
      <t>シアイ</t>
    </rPh>
    <rPh sb="3" eb="5">
      <t>ジカン</t>
    </rPh>
    <rPh sb="8" eb="9">
      <t>フン</t>
    </rPh>
    <rPh sb="10" eb="11">
      <t>マエ</t>
    </rPh>
    <rPh sb="12" eb="14">
      <t>コウハン</t>
    </rPh>
    <rPh sb="16" eb="17">
      <t>フン</t>
    </rPh>
    <phoneticPr fontId="1"/>
  </si>
  <si>
    <t>時　間</t>
    <rPh sb="0" eb="1">
      <t>トキ</t>
    </rPh>
    <rPh sb="2" eb="3">
      <t>アイダ</t>
    </rPh>
    <phoneticPr fontId="1"/>
  </si>
  <si>
    <t>対　　戦</t>
    <rPh sb="0" eb="1">
      <t>タイ</t>
    </rPh>
    <rPh sb="3" eb="4">
      <t>イクサ</t>
    </rPh>
    <phoneticPr fontId="1"/>
  </si>
  <si>
    <t>審　判</t>
    <rPh sb="0" eb="1">
      <t>シン</t>
    </rPh>
    <rPh sb="2" eb="3">
      <t>ハン</t>
    </rPh>
    <phoneticPr fontId="1"/>
  </si>
  <si>
    <t>主審･1審･2審･4審</t>
    <rPh sb="4" eb="5">
      <t>シン</t>
    </rPh>
    <rPh sb="7" eb="8">
      <t>シン</t>
    </rPh>
    <rPh sb="10" eb="11">
      <t>シン</t>
    </rPh>
    <phoneticPr fontId="1"/>
  </si>
  <si>
    <t>：監督サイン</t>
    <phoneticPr fontId="6"/>
  </si>
  <si>
    <t>PK</t>
    <phoneticPr fontId="1"/>
  </si>
  <si>
    <t>監督サイン：</t>
    <rPh sb="0" eb="2">
      <t>カントク</t>
    </rPh>
    <phoneticPr fontId="1"/>
  </si>
  <si>
    <t>１０：２０</t>
    <phoneticPr fontId="1"/>
  </si>
  <si>
    <t>①勝</t>
    <rPh sb="1" eb="2">
      <t>カ</t>
    </rPh>
    <phoneticPr fontId="1"/>
  </si>
  <si>
    <t>１１：２０</t>
    <phoneticPr fontId="1"/>
  </si>
  <si>
    <t>②負</t>
    <rPh sb="1" eb="2">
      <t>フ</t>
    </rPh>
    <phoneticPr fontId="1"/>
  </si>
  <si>
    <t>③負</t>
    <rPh sb="1" eb="2">
      <t>フ</t>
    </rPh>
    <phoneticPr fontId="1"/>
  </si>
  <si>
    <t>１２：００</t>
    <phoneticPr fontId="1"/>
  </si>
  <si>
    <t>②勝</t>
    <rPh sb="1" eb="2">
      <t>カ</t>
    </rPh>
    <phoneticPr fontId="1"/>
  </si>
  <si>
    <t>③勝</t>
    <rPh sb="1" eb="2">
      <t>カ</t>
    </rPh>
    <phoneticPr fontId="1"/>
  </si>
  <si>
    <t>　</t>
    <phoneticPr fontId="1"/>
  </si>
  <si>
    <t>宇河地区代表</t>
    <rPh sb="4" eb="6">
      <t>ダイヒョウ</t>
    </rPh>
    <phoneticPr fontId="6"/>
  </si>
  <si>
    <t>代表１</t>
    <phoneticPr fontId="6"/>
  </si>
  <si>
    <t>代表６</t>
    <phoneticPr fontId="6"/>
  </si>
  <si>
    <t>代表２</t>
    <phoneticPr fontId="6"/>
  </si>
  <si>
    <t>代表７</t>
    <phoneticPr fontId="1"/>
  </si>
  <si>
    <t>代表３</t>
  </si>
  <si>
    <t>代表８</t>
  </si>
  <si>
    <t>代表４</t>
  </si>
  <si>
    <t>代表９</t>
  </si>
  <si>
    <t>代表５</t>
  </si>
  <si>
    <t>代表10</t>
    <phoneticPr fontId="6"/>
  </si>
  <si>
    <t>☆１２月２２日（日）　宇河地区代表１１～代表１５決定戦　　組み合わせ</t>
    <rPh sb="3" eb="4">
      <t>ガツ</t>
    </rPh>
    <rPh sb="6" eb="7">
      <t>ヒ</t>
    </rPh>
    <rPh sb="8" eb="9">
      <t>ニチ</t>
    </rPh>
    <rPh sb="11" eb="13">
      <t>ウカワ</t>
    </rPh>
    <rPh sb="13" eb="15">
      <t>チク</t>
    </rPh>
    <rPh sb="15" eb="17">
      <t>ダイヒョウ</t>
    </rPh>
    <rPh sb="20" eb="22">
      <t>ダイヒョウ</t>
    </rPh>
    <rPh sb="24" eb="27">
      <t>ケッテイセン</t>
    </rPh>
    <rPh sb="29" eb="30">
      <t>ク</t>
    </rPh>
    <rPh sb="31" eb="32">
      <t>ア</t>
    </rPh>
    <phoneticPr fontId="1"/>
  </si>
  <si>
    <t>石井緑地Ｎｏ.４　会場</t>
    <rPh sb="0" eb="2">
      <t>イシイ</t>
    </rPh>
    <rPh sb="2" eb="4">
      <t>リョクチ</t>
    </rPh>
    <rPh sb="9" eb="10">
      <t>カイ</t>
    </rPh>
    <rPh sb="10" eb="11">
      <t>バ</t>
    </rPh>
    <phoneticPr fontId="1"/>
  </si>
  <si>
    <t>ａ2位</t>
    <rPh sb="2" eb="3">
      <t>イ</t>
    </rPh>
    <phoneticPr fontId="1"/>
  </si>
  <si>
    <t>代表１１</t>
    <rPh sb="0" eb="2">
      <t>ダイヒョウ</t>
    </rPh>
    <phoneticPr fontId="1"/>
  </si>
  <si>
    <t>ｆ2位</t>
    <rPh sb="2" eb="3">
      <t>イ</t>
    </rPh>
    <phoneticPr fontId="1"/>
  </si>
  <si>
    <t>ｂ2位</t>
    <rPh sb="2" eb="3">
      <t>イ</t>
    </rPh>
    <phoneticPr fontId="1"/>
  </si>
  <si>
    <t>代表１２</t>
    <rPh sb="0" eb="2">
      <t>ダイヒョウ</t>
    </rPh>
    <phoneticPr fontId="1"/>
  </si>
  <si>
    <t>ｇ2位</t>
    <rPh sb="2" eb="3">
      <t>イ</t>
    </rPh>
    <phoneticPr fontId="1"/>
  </si>
  <si>
    <t>ｃ2位</t>
    <rPh sb="2" eb="3">
      <t>イ</t>
    </rPh>
    <phoneticPr fontId="1"/>
  </si>
  <si>
    <t>代表１３</t>
    <rPh sb="0" eb="2">
      <t>ダイヒョウ</t>
    </rPh>
    <phoneticPr fontId="1"/>
  </si>
  <si>
    <t>ｈ2位</t>
    <rPh sb="2" eb="3">
      <t>イ</t>
    </rPh>
    <phoneticPr fontId="1"/>
  </si>
  <si>
    <t>ｄ2位</t>
    <rPh sb="2" eb="3">
      <t>イ</t>
    </rPh>
    <phoneticPr fontId="1"/>
  </si>
  <si>
    <t>代表１４</t>
    <rPh sb="0" eb="2">
      <t>ダイヒョウ</t>
    </rPh>
    <phoneticPr fontId="1"/>
  </si>
  <si>
    <t>11:00～</t>
    <phoneticPr fontId="1"/>
  </si>
  <si>
    <t>ｉ2位</t>
    <rPh sb="2" eb="3">
      <t>イ</t>
    </rPh>
    <phoneticPr fontId="1"/>
  </si>
  <si>
    <t>ｅ2位</t>
    <rPh sb="2" eb="3">
      <t>イ</t>
    </rPh>
    <phoneticPr fontId="1"/>
  </si>
  <si>
    <t>代表１５</t>
    <rPh sb="0" eb="2">
      <t>ダイヒョウ</t>
    </rPh>
    <phoneticPr fontId="1"/>
  </si>
  <si>
    <t>11:40～</t>
    <phoneticPr fontId="1"/>
  </si>
  <si>
    <t>ｊ2位</t>
    <rPh sb="2" eb="3">
      <t>イ</t>
    </rPh>
    <phoneticPr fontId="1"/>
  </si>
  <si>
    <t>３･４･４･３</t>
    <phoneticPr fontId="1"/>
  </si>
  <si>
    <t>１･２･２･１</t>
    <phoneticPr fontId="1"/>
  </si>
  <si>
    <t>７･８･８･７</t>
    <phoneticPr fontId="1"/>
  </si>
  <si>
    <t>１１：0０</t>
    <phoneticPr fontId="1"/>
  </si>
  <si>
    <t>９･10･10･９</t>
    <phoneticPr fontId="1"/>
  </si>
  <si>
    <t>１1：4０</t>
    <phoneticPr fontId="1"/>
  </si>
  <si>
    <t>５･６･６･５</t>
    <phoneticPr fontId="1"/>
  </si>
  <si>
    <t>会場担当</t>
    <rPh sb="0" eb="2">
      <t>カイジョウ</t>
    </rPh>
    <rPh sb="2" eb="4">
      <t>タントウ</t>
    </rPh>
    <phoneticPr fontId="6"/>
  </si>
  <si>
    <t>☆ 試合時間　１５分-５分-１５分</t>
    <rPh sb="2" eb="4">
      <t>シアイ</t>
    </rPh>
    <rPh sb="4" eb="6">
      <t>ジカン</t>
    </rPh>
    <rPh sb="9" eb="10">
      <t>フン</t>
    </rPh>
    <rPh sb="12" eb="13">
      <t>フン</t>
    </rPh>
    <rPh sb="16" eb="17">
      <t>フン</t>
    </rPh>
    <phoneticPr fontId="1"/>
  </si>
  <si>
    <t>試合開始</t>
    <rPh sb="0" eb="2">
      <t>シアイ</t>
    </rPh>
    <rPh sb="2" eb="4">
      <t>カイシ</t>
    </rPh>
    <phoneticPr fontId="1"/>
  </si>
  <si>
    <t>監督
サイン</t>
    <rPh sb="0" eb="2">
      <t>カントク</t>
    </rPh>
    <phoneticPr fontId="6"/>
  </si>
  <si>
    <t>チーム名</t>
    <rPh sb="3" eb="4">
      <t>メイ</t>
    </rPh>
    <phoneticPr fontId="1"/>
  </si>
  <si>
    <t>スコア</t>
    <phoneticPr fontId="1"/>
  </si>
  <si>
    <t>⑦</t>
    <phoneticPr fontId="6"/>
  </si>
  <si>
    <t>各リーグ
２位チーム</t>
    <phoneticPr fontId="6"/>
  </si>
  <si>
    <t>PK</t>
    <phoneticPr fontId="6"/>
  </si>
  <si>
    <t>勝点</t>
    <rPh sb="0" eb="1">
      <t>カチ</t>
    </rPh>
    <rPh sb="1" eb="2">
      <t>テン</t>
    </rPh>
    <phoneticPr fontId="4"/>
  </si>
  <si>
    <t>得点</t>
    <rPh sb="0" eb="2">
      <t>トクテン</t>
    </rPh>
    <phoneticPr fontId="4"/>
  </si>
  <si>
    <t>失点</t>
    <rPh sb="0" eb="2">
      <t>シッテン</t>
    </rPh>
    <phoneticPr fontId="4"/>
  </si>
  <si>
    <t>得失差</t>
    <rPh sb="0" eb="2">
      <t>トクシツ</t>
    </rPh>
    <rPh sb="2" eb="3">
      <t>サ</t>
    </rPh>
    <phoneticPr fontId="4"/>
  </si>
  <si>
    <t>順位</t>
    <rPh sb="0" eb="2">
      <t>ジュンイ</t>
    </rPh>
    <phoneticPr fontId="4"/>
  </si>
  <si>
    <t>勝点</t>
    <rPh sb="0" eb="1">
      <t>カチ</t>
    </rPh>
    <rPh sb="1" eb="2">
      <t>テン</t>
    </rPh>
    <phoneticPr fontId="6"/>
  </si>
  <si>
    <t>勝ち　○・・・３点</t>
    <phoneticPr fontId="4"/>
  </si>
  <si>
    <t>負け　●・・・０点</t>
    <phoneticPr fontId="4"/>
  </si>
  <si>
    <t>分け　△・・・１点</t>
    <phoneticPr fontId="4"/>
  </si>
  <si>
    <t>ａ</t>
    <phoneticPr fontId="6"/>
  </si>
  <si>
    <t>ｂ</t>
    <phoneticPr fontId="6"/>
  </si>
  <si>
    <t>勝点</t>
  </si>
  <si>
    <t>順位</t>
  </si>
  <si>
    <t>失点</t>
  </si>
  <si>
    <t>会場</t>
  </si>
  <si>
    <t>会場担当</t>
  </si>
  <si>
    <t>開催日</t>
  </si>
  <si>
    <t>警告／退場</t>
  </si>
  <si>
    <t>チーム名</t>
  </si>
  <si>
    <t>氏　　名</t>
  </si>
  <si>
    <t>理　　由</t>
  </si>
  <si>
    <t>番　号</t>
    <phoneticPr fontId="1"/>
  </si>
  <si>
    <t>警告　退場</t>
    <phoneticPr fontId="1"/>
  </si>
  <si>
    <t>審　判
(主・副・副・4)</t>
    <rPh sb="0" eb="1">
      <t>シン</t>
    </rPh>
    <rPh sb="2" eb="3">
      <t>ハン</t>
    </rPh>
    <rPh sb="5" eb="6">
      <t>シュ</t>
    </rPh>
    <rPh sb="7" eb="8">
      <t>フク</t>
    </rPh>
    <rPh sb="9" eb="10">
      <t>フク</t>
    </rPh>
    <phoneticPr fontId="1"/>
  </si>
  <si>
    <t>会場
担当</t>
    <rPh sb="0" eb="2">
      <t>カイジョウ</t>
    </rPh>
    <rPh sb="3" eb="5">
      <t>タントウ</t>
    </rPh>
    <phoneticPr fontId="1"/>
  </si>
  <si>
    <t>※審･･･宇)審判委員会</t>
    <rPh sb="1" eb="2">
      <t>シン</t>
    </rPh>
    <rPh sb="5" eb="6">
      <t>ウ</t>
    </rPh>
    <rPh sb="7" eb="9">
      <t>シンパン</t>
    </rPh>
    <rPh sb="9" eb="12">
      <t>イインカイ</t>
    </rPh>
    <phoneticPr fontId="1"/>
  </si>
  <si>
    <t>審･３･４･５</t>
    <rPh sb="0" eb="1">
      <t>シン</t>
    </rPh>
    <phoneticPr fontId="1"/>
  </si>
  <si>
    <t>審･１･２･３</t>
    <phoneticPr fontId="1"/>
  </si>
  <si>
    <t>審･４･５･①負</t>
    <rPh sb="6" eb="7">
      <t>フ</t>
    </rPh>
    <phoneticPr fontId="1"/>
  </si>
  <si>
    <t>審･③勝･①負･②勝</t>
    <rPh sb="3" eb="4">
      <t>マサル</t>
    </rPh>
    <rPh sb="6" eb="7">
      <t>フ</t>
    </rPh>
    <phoneticPr fontId="1"/>
  </si>
  <si>
    <t>審･②負･③負･①負</t>
    <rPh sb="3" eb="4">
      <t>フ</t>
    </rPh>
    <rPh sb="6" eb="7">
      <t>フ</t>
    </rPh>
    <rPh sb="9" eb="10">
      <t>フ</t>
    </rPh>
    <phoneticPr fontId="1"/>
  </si>
  <si>
    <t>⑩は12月21日（土）のみ実施</t>
    <rPh sb="4" eb="5">
      <t>ガツ</t>
    </rPh>
    <rPh sb="7" eb="8">
      <t>ニチ</t>
    </rPh>
    <rPh sb="9" eb="10">
      <t>ド</t>
    </rPh>
    <rPh sb="13" eb="15">
      <t>ジッシ</t>
    </rPh>
    <phoneticPr fontId="6"/>
  </si>
  <si>
    <t>第44回 宇都宮少年サッカー新人大会　一部の部　兼　県）新人大会宇河予選 【第１日】</t>
    <phoneticPr fontId="6"/>
  </si>
  <si>
    <t>ｃ</t>
    <phoneticPr fontId="6"/>
  </si>
  <si>
    <t>ｄ</t>
    <phoneticPr fontId="6"/>
  </si>
  <si>
    <t>e</t>
    <phoneticPr fontId="6"/>
  </si>
  <si>
    <t>f</t>
    <phoneticPr fontId="6"/>
  </si>
  <si>
    <t>g</t>
    <phoneticPr fontId="6"/>
  </si>
  <si>
    <t>h</t>
    <phoneticPr fontId="6"/>
  </si>
  <si>
    <t>ｉ</t>
    <phoneticPr fontId="6"/>
  </si>
  <si>
    <t>ｊ</t>
    <phoneticPr fontId="6"/>
  </si>
  <si>
    <t>得点</t>
  </si>
  <si>
    <t>得失差</t>
  </si>
  <si>
    <t>会　場</t>
    <rPh sb="0" eb="1">
      <t>カイ</t>
    </rPh>
    <rPh sb="2" eb="3">
      <t>バ</t>
    </rPh>
    <phoneticPr fontId="1"/>
  </si>
  <si>
    <t>a</t>
    <phoneticPr fontId="6"/>
  </si>
  <si>
    <t>B列　順位ソート</t>
    <rPh sb="1" eb="2">
      <t>レツ</t>
    </rPh>
    <phoneticPr fontId="6"/>
  </si>
  <si>
    <t>b</t>
    <phoneticPr fontId="6"/>
  </si>
  <si>
    <t>c</t>
    <phoneticPr fontId="6"/>
  </si>
  <si>
    <t>d</t>
    <phoneticPr fontId="6"/>
  </si>
  <si>
    <t>i</t>
    <phoneticPr fontId="6"/>
  </si>
  <si>
    <t>j</t>
    <phoneticPr fontId="6"/>
  </si>
  <si>
    <t>☆ 監督会議　８：２０～</t>
    <rPh sb="2" eb="4">
      <t>カントク</t>
    </rPh>
    <rPh sb="4" eb="6">
      <t>カイギ</t>
    </rPh>
    <phoneticPr fontId="1"/>
  </si>
  <si>
    <t>ＦＣブロケード・陽東</t>
    <phoneticPr fontId="1"/>
  </si>
  <si>
    <t>ラフ</t>
    <phoneticPr fontId="1"/>
  </si>
  <si>
    <t>山田　隼也</t>
    <rPh sb="0" eb="2">
      <t>ヤマダ</t>
    </rPh>
    <rPh sb="3" eb="5">
      <t>シュンヤ</t>
    </rPh>
    <phoneticPr fontId="1"/>
  </si>
  <si>
    <t>3-1</t>
    <phoneticPr fontId="1"/>
  </si>
  <si>
    <t>1-3</t>
    <phoneticPr fontId="1"/>
  </si>
  <si>
    <t>PK</t>
    <phoneticPr fontId="1"/>
  </si>
  <si>
    <t>1位</t>
    <rPh sb="1" eb="2">
      <t>イ</t>
    </rPh>
    <phoneticPr fontId="1"/>
  </si>
  <si>
    <t>①</t>
    <phoneticPr fontId="1"/>
  </si>
  <si>
    <t>時　刻</t>
    <rPh sb="0" eb="1">
      <t>トキ</t>
    </rPh>
    <rPh sb="2" eb="3">
      <t>コク</t>
    </rPh>
    <phoneticPr fontId="1"/>
  </si>
  <si>
    <t>対　戦</t>
    <rPh sb="0" eb="1">
      <t>タイ</t>
    </rPh>
    <rPh sb="2" eb="3">
      <t>イクサ</t>
    </rPh>
    <phoneticPr fontId="1"/>
  </si>
  <si>
    <t>ー</t>
    <phoneticPr fontId="1"/>
  </si>
  <si>
    <t>３/</t>
    <phoneticPr fontId="1"/>
  </si>
  <si>
    <t>４審</t>
    <rPh sb="1" eb="2">
      <t>シン</t>
    </rPh>
    <phoneticPr fontId="1"/>
  </si>
  <si>
    <t>主審</t>
    <rPh sb="0" eb="2">
      <t>シュシン</t>
    </rPh>
    <phoneticPr fontId="1"/>
  </si>
  <si>
    <t>１審</t>
    <rPh sb="1" eb="2">
      <t>シン</t>
    </rPh>
    <phoneticPr fontId="1"/>
  </si>
  <si>
    <t>２審</t>
    <rPh sb="1" eb="2">
      <t>シン</t>
    </rPh>
    <phoneticPr fontId="1"/>
  </si>
  <si>
    <t>審　判</t>
    <rPh sb="0" eb="1">
      <t>シン</t>
    </rPh>
    <rPh sb="2" eb="3">
      <t>ハン</t>
    </rPh>
    <phoneticPr fontId="1"/>
  </si>
  <si>
    <t>/</t>
    <phoneticPr fontId="1"/>
  </si>
  <si>
    <t>１０；２０</t>
    <phoneticPr fontId="1"/>
  </si>
  <si>
    <t xml:space="preserve">   ９：００</t>
    <phoneticPr fontId="1"/>
  </si>
  <si>
    <t xml:space="preserve">   ９：４０</t>
    <phoneticPr fontId="1"/>
  </si>
  <si>
    <t>ー</t>
    <phoneticPr fontId="1"/>
  </si>
  <si>
    <t>②</t>
    <phoneticPr fontId="1"/>
  </si>
  <si>
    <t>③</t>
    <phoneticPr fontId="1"/>
  </si>
  <si>
    <t>④</t>
    <phoneticPr fontId="1"/>
  </si>
  <si>
    <t>⑤</t>
    <phoneticPr fontId="1"/>
  </si>
  <si>
    <t>⑥</t>
    <phoneticPr fontId="1"/>
  </si>
  <si>
    <t>　　　　　　　　第３８回 U-11 栃木県少年サッカー大会 宇河地区予選</t>
    <rPh sb="8" eb="9">
      <t>ダイ</t>
    </rPh>
    <rPh sb="11" eb="12">
      <t>カイ</t>
    </rPh>
    <rPh sb="18" eb="23">
      <t>トチギケンショウネン</t>
    </rPh>
    <rPh sb="27" eb="29">
      <t>タイカイ</t>
    </rPh>
    <rPh sb="30" eb="36">
      <t>ウカワチクヨセン</t>
    </rPh>
    <phoneticPr fontId="1"/>
  </si>
  <si>
    <t>　　　　　　☆　試合時間　：　３０分（前・後半１５分）インターバル：５分</t>
    <rPh sb="8" eb="10">
      <t>シアイ</t>
    </rPh>
    <rPh sb="10" eb="12">
      <t>ジカン</t>
    </rPh>
    <rPh sb="17" eb="18">
      <t>フン</t>
    </rPh>
    <rPh sb="19" eb="20">
      <t>マエ</t>
    </rPh>
    <rPh sb="21" eb="23">
      <t>コウハン</t>
    </rPh>
    <rPh sb="25" eb="26">
      <t>フン</t>
    </rPh>
    <rPh sb="35" eb="36">
      <t>フンフン</t>
    </rPh>
    <phoneticPr fontId="1"/>
  </si>
  <si>
    <t>１１；００</t>
    <phoneticPr fontId="1"/>
  </si>
  <si>
    <t>１１；４０</t>
    <phoneticPr fontId="1"/>
  </si>
  <si>
    <t>１２；２０</t>
    <phoneticPr fontId="1"/>
  </si>
  <si>
    <t>７/</t>
    <phoneticPr fontId="1"/>
  </si>
  <si>
    <t>５/</t>
    <phoneticPr fontId="1"/>
  </si>
  <si>
    <t>１/</t>
    <phoneticPr fontId="1"/>
  </si>
  <si>
    <t>６/</t>
    <phoneticPr fontId="1"/>
  </si>
  <si>
    <t>２/</t>
    <phoneticPr fontId="1"/>
  </si>
  <si>
    <t>４/</t>
    <phoneticPr fontId="1"/>
  </si>
  <si>
    <t>　　　　　　　　１０月１７日（土）・２５日（日）対戦　３・４リーグ戦　日程表</t>
    <rPh sb="10" eb="11">
      <t>ガツ</t>
    </rPh>
    <rPh sb="13" eb="14">
      <t>ヒ</t>
    </rPh>
    <rPh sb="15" eb="16">
      <t>ツチ</t>
    </rPh>
    <rPh sb="20" eb="21">
      <t>ヒ</t>
    </rPh>
    <rPh sb="22" eb="23">
      <t>ヒ</t>
    </rPh>
    <rPh sb="24" eb="26">
      <t>タイセン</t>
    </rPh>
    <rPh sb="33" eb="34">
      <t>セン</t>
    </rPh>
    <rPh sb="35" eb="38">
      <t>ニッテイヒョウ</t>
    </rPh>
    <phoneticPr fontId="1"/>
  </si>
  <si>
    <t>　９：００</t>
    <phoneticPr fontId="1"/>
  </si>
  <si>
    <t>　時　刻</t>
    <rPh sb="1" eb="2">
      <t>トキ</t>
    </rPh>
    <rPh sb="3" eb="4">
      <t>コク</t>
    </rPh>
    <phoneticPr fontId="1"/>
  </si>
  <si>
    <t>　　チーム名</t>
    <rPh sb="5" eb="6">
      <t>メイ</t>
    </rPh>
    <phoneticPr fontId="1"/>
  </si>
  <si>
    <t>主審</t>
    <rPh sb="0" eb="2">
      <t>シュシン</t>
    </rPh>
    <phoneticPr fontId="1"/>
  </si>
  <si>
    <t>２審</t>
    <rPh sb="1" eb="2">
      <t>シン</t>
    </rPh>
    <phoneticPr fontId="1"/>
  </si>
  <si>
    <t>３審</t>
    <rPh sb="1" eb="2">
      <t>シン</t>
    </rPh>
    <phoneticPr fontId="1"/>
  </si>
  <si>
    <t>４審</t>
    <rPh sb="1" eb="2">
      <t>シン</t>
    </rPh>
    <phoneticPr fontId="1"/>
  </si>
  <si>
    <t>審　　判</t>
    <rPh sb="0" eb="1">
      <t>シン</t>
    </rPh>
    <rPh sb="3" eb="4">
      <t>ハン</t>
    </rPh>
    <phoneticPr fontId="1"/>
  </si>
  <si>
    <t>連盟）審判委員会</t>
    <rPh sb="0" eb="2">
      <t>レンメイ</t>
    </rPh>
    <rPh sb="3" eb="5">
      <t>シンパン</t>
    </rPh>
    <rPh sb="5" eb="8">
      <t>イインカイ</t>
    </rPh>
    <phoneticPr fontId="1"/>
  </si>
  <si>
    <t>参加チーム</t>
    <rPh sb="0" eb="2">
      <t>サンカ</t>
    </rPh>
    <phoneticPr fontId="1"/>
  </si>
  <si>
    <t xml:space="preserve">  　　　　　　 第 ３８回 U-11　栃木県少年サッカー大会　宇河地区予選</t>
    <rPh sb="9" eb="10">
      <t>ダイ</t>
    </rPh>
    <rPh sb="13" eb="14">
      <t>カイ</t>
    </rPh>
    <rPh sb="20" eb="23">
      <t>トチギケン</t>
    </rPh>
    <rPh sb="23" eb="25">
      <t>ショウネン</t>
    </rPh>
    <rPh sb="29" eb="31">
      <t>タイカイ</t>
    </rPh>
    <rPh sb="32" eb="33">
      <t>ウ</t>
    </rPh>
    <rPh sb="33" eb="34">
      <t>カワ</t>
    </rPh>
    <rPh sb="34" eb="36">
      <t>チク</t>
    </rPh>
    <rPh sb="36" eb="38">
      <t>ヨセン</t>
    </rPh>
    <phoneticPr fontId="1"/>
  </si>
  <si>
    <t>　　　　　　　　☆　試合時間　：　３０分（前・後半１５分）インターバル：５分</t>
    <rPh sb="10" eb="12">
      <t>シアイ</t>
    </rPh>
    <rPh sb="12" eb="14">
      <t>ジカン</t>
    </rPh>
    <rPh sb="19" eb="20">
      <t>フン</t>
    </rPh>
    <rPh sb="21" eb="22">
      <t>マエ</t>
    </rPh>
    <rPh sb="23" eb="25">
      <t>コウハン</t>
    </rPh>
    <rPh sb="27" eb="28">
      <t>フン</t>
    </rPh>
    <rPh sb="37" eb="38">
      <t>フンフン</t>
    </rPh>
    <phoneticPr fontId="1"/>
  </si>
  <si>
    <t>　　　　☆　試合時間　：　３０分（前・後半１５分）インターバル：５分</t>
    <rPh sb="6" eb="8">
      <t>シアイ</t>
    </rPh>
    <rPh sb="8" eb="10">
      <t>ジカン</t>
    </rPh>
    <rPh sb="15" eb="16">
      <t>フン</t>
    </rPh>
    <rPh sb="17" eb="18">
      <t>マエ</t>
    </rPh>
    <rPh sb="19" eb="21">
      <t>コウハン</t>
    </rPh>
    <rPh sb="23" eb="24">
      <t>フン</t>
    </rPh>
    <rPh sb="33" eb="34">
      <t>フンフン</t>
    </rPh>
    <phoneticPr fontId="1"/>
  </si>
  <si>
    <t>4/</t>
    <phoneticPr fontId="1"/>
  </si>
  <si>
    <t>5/</t>
    <phoneticPr fontId="1"/>
  </si>
  <si>
    <t>1/</t>
    <phoneticPr fontId="1"/>
  </si>
  <si>
    <t>2/</t>
    <phoneticPr fontId="1"/>
  </si>
  <si>
    <t>6/</t>
    <phoneticPr fontId="1"/>
  </si>
  <si>
    <t>A１位</t>
    <rPh sb="2" eb="3">
      <t>イ</t>
    </rPh>
    <phoneticPr fontId="1"/>
  </si>
  <si>
    <t>B１位</t>
    <rPh sb="2" eb="3">
      <t>イ</t>
    </rPh>
    <phoneticPr fontId="1"/>
  </si>
  <si>
    <t>C１位</t>
    <rPh sb="2" eb="3">
      <t>イ</t>
    </rPh>
    <phoneticPr fontId="1"/>
  </si>
  <si>
    <t>D１位</t>
    <rPh sb="2" eb="3">
      <t>イ</t>
    </rPh>
    <phoneticPr fontId="1"/>
  </si>
  <si>
    <t>E１位</t>
    <rPh sb="2" eb="3">
      <t>イ</t>
    </rPh>
    <phoneticPr fontId="1"/>
  </si>
  <si>
    <t>F１位</t>
    <rPh sb="2" eb="3">
      <t>イ</t>
    </rPh>
    <phoneticPr fontId="1"/>
  </si>
  <si>
    <t>G１位</t>
    <rPh sb="2" eb="3">
      <t>イ</t>
    </rPh>
    <phoneticPr fontId="1"/>
  </si>
  <si>
    <t>C２位</t>
    <rPh sb="2" eb="3">
      <t>イ</t>
    </rPh>
    <phoneticPr fontId="1"/>
  </si>
  <si>
    <t>E２位</t>
    <rPh sb="2" eb="3">
      <t>イ</t>
    </rPh>
    <phoneticPr fontId="1"/>
  </si>
  <si>
    <t>A２位</t>
    <rPh sb="2" eb="3">
      <t>イ</t>
    </rPh>
    <phoneticPr fontId="1"/>
  </si>
  <si>
    <t>G２位</t>
    <rPh sb="2" eb="3">
      <t>イ</t>
    </rPh>
    <phoneticPr fontId="1"/>
  </si>
  <si>
    <t>D２位</t>
    <rPh sb="2" eb="3">
      <t>イ</t>
    </rPh>
    <phoneticPr fontId="1"/>
  </si>
  <si>
    <t>F２位</t>
    <rPh sb="2" eb="3">
      <t>イ</t>
    </rPh>
    <phoneticPr fontId="1"/>
  </si>
  <si>
    <t>B２位</t>
    <rPh sb="2" eb="3">
      <t>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</si>
  <si>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</si>
  <si>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</si>
  <si>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</si>
  <si>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</si>
  <si>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</si>
  <si>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</si>
  <si>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</si>
  <si>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</si>
  <si>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　９：４０</t>
    <phoneticPr fontId="1"/>
  </si>
  <si>
    <t>⑤の敗者</t>
    <rPh sb="2" eb="4">
      <t>ハイシャ</t>
    </rPh>
    <phoneticPr fontId="1"/>
  </si>
  <si>
    <t>⑥の敗者</t>
    <rPh sb="2" eb="4">
      <t>ハイシャ</t>
    </rPh>
    <phoneticPr fontId="1"/>
  </si>
  <si>
    <t>⑤の勝者</t>
    <rPh sb="2" eb="4">
      <t>ショウシャ</t>
    </rPh>
    <phoneticPr fontId="1"/>
  </si>
  <si>
    <t>⑥の勝者</t>
    <rPh sb="2" eb="4">
      <t>ショウシャ</t>
    </rPh>
    <phoneticPr fontId="1"/>
  </si>
  <si>
    <t>会場</t>
    <rPh sb="0" eb="2">
      <t>カイジョウ</t>
    </rPh>
    <phoneticPr fontId="1"/>
  </si>
  <si>
    <t>a ・ ｂ リーグ</t>
    <phoneticPr fontId="1"/>
  </si>
  <si>
    <t>c ・ d リーグ</t>
    <phoneticPr fontId="1"/>
  </si>
  <si>
    <t>e ・ f リーグ</t>
    <phoneticPr fontId="1"/>
  </si>
  <si>
    <t>g ・ h リーグ</t>
    <phoneticPr fontId="1"/>
  </si>
  <si>
    <t>A リーグ</t>
    <phoneticPr fontId="1"/>
  </si>
  <si>
    <t>B リーグ</t>
    <phoneticPr fontId="1"/>
  </si>
  <si>
    <t>a</t>
    <phoneticPr fontId="1"/>
  </si>
  <si>
    <t>b</t>
    <phoneticPr fontId="1"/>
  </si>
  <si>
    <t>e</t>
    <phoneticPr fontId="1"/>
  </si>
  <si>
    <t>f</t>
    <phoneticPr fontId="1"/>
  </si>
  <si>
    <t>　　　　　　　　　　　　　　　　第３８回 U-11 栃木県少年サッカー大会　宇河地区予選</t>
    <rPh sb="16" eb="17">
      <t>ダイ</t>
    </rPh>
    <rPh sb="19" eb="20">
      <t>カイ</t>
    </rPh>
    <rPh sb="26" eb="27">
      <t>トチ</t>
    </rPh>
    <rPh sb="27" eb="28">
      <t>モク</t>
    </rPh>
    <rPh sb="28" eb="29">
      <t>ケン</t>
    </rPh>
    <rPh sb="29" eb="31">
      <t>ショウネン</t>
    </rPh>
    <rPh sb="35" eb="37">
      <t>タイカイ</t>
    </rPh>
    <rPh sb="38" eb="39">
      <t>ウ</t>
    </rPh>
    <rPh sb="39" eb="40">
      <t>カワ</t>
    </rPh>
    <rPh sb="40" eb="42">
      <t>チク</t>
    </rPh>
    <rPh sb="42" eb="44">
      <t>ヨセン</t>
    </rPh>
    <phoneticPr fontId="1"/>
  </si>
  <si>
    <t>c</t>
    <phoneticPr fontId="1"/>
  </si>
  <si>
    <t xml:space="preserve"> 　　　　　　　　　　　第３８回 U-11　栃木県少年サッカー大会　宇河地区予選</t>
    <rPh sb="12" eb="13">
      <t>ダイ</t>
    </rPh>
    <rPh sb="15" eb="16">
      <t>カイ</t>
    </rPh>
    <rPh sb="22" eb="25">
      <t>トチギケン</t>
    </rPh>
    <rPh sb="25" eb="27">
      <t>ショウネン</t>
    </rPh>
    <rPh sb="31" eb="33">
      <t>タイカイ</t>
    </rPh>
    <rPh sb="34" eb="35">
      <t>ウ</t>
    </rPh>
    <rPh sb="35" eb="36">
      <t>カワ</t>
    </rPh>
    <rPh sb="36" eb="38">
      <t>チク</t>
    </rPh>
    <rPh sb="38" eb="40">
      <t>ヨセン</t>
    </rPh>
    <phoneticPr fontId="1"/>
  </si>
  <si>
    <t>a リーグ</t>
    <phoneticPr fontId="1"/>
  </si>
  <si>
    <t>b リーグ</t>
    <phoneticPr fontId="1"/>
  </si>
  <si>
    <t>A</t>
    <phoneticPr fontId="1"/>
  </si>
  <si>
    <t>B</t>
    <phoneticPr fontId="1"/>
  </si>
  <si>
    <t>C</t>
    <phoneticPr fontId="1"/>
  </si>
  <si>
    <t>D</t>
    <phoneticPr fontId="1"/>
  </si>
  <si>
    <t>G・・H リーグ</t>
    <phoneticPr fontId="1"/>
  </si>
  <si>
    <t>E</t>
    <phoneticPr fontId="1"/>
  </si>
  <si>
    <t>F</t>
    <phoneticPr fontId="1"/>
  </si>
  <si>
    <t>E・・F リーグ</t>
    <phoneticPr fontId="1"/>
  </si>
  <si>
    <t xml:space="preserve">  g ・ｈ リーグ</t>
    <phoneticPr fontId="1"/>
  </si>
  <si>
    <t xml:space="preserve">  e ・f リーグ</t>
    <phoneticPr fontId="1"/>
  </si>
  <si>
    <t>a リーグ</t>
    <phoneticPr fontId="1"/>
  </si>
  <si>
    <t>　　　　　　　　　　          第３８回 U-11 栃木県少年サッカー大会　宇河予選
　　　　　　　　　　　　　　　　         １０月１７日　　試合結果 Ⅰ</t>
    <rPh sb="30" eb="32">
      <t>トチギ</t>
    </rPh>
    <rPh sb="32" eb="33">
      <t>ケン</t>
    </rPh>
    <rPh sb="33" eb="35">
      <t>ショウネン</t>
    </rPh>
    <phoneticPr fontId="6"/>
  </si>
  <si>
    <t>c ・　d リーグ</t>
    <phoneticPr fontId="1"/>
  </si>
  <si>
    <t>d</t>
    <phoneticPr fontId="1"/>
  </si>
  <si>
    <t>g</t>
    <phoneticPr fontId="1"/>
  </si>
  <si>
    <t>h</t>
    <phoneticPr fontId="1"/>
  </si>
  <si>
    <t>Ｇ</t>
    <phoneticPr fontId="1"/>
  </si>
  <si>
    <t xml:space="preserve"> 【３・４リーグコート】</t>
    <phoneticPr fontId="1"/>
  </si>
  <si>
    <t xml:space="preserve"> 【３・３リーグコート　】</t>
    <phoneticPr fontId="1"/>
  </si>
  <si>
    <t>１０；３０</t>
    <phoneticPr fontId="1"/>
  </si>
  <si>
    <t>１１；１０</t>
    <phoneticPr fontId="1"/>
  </si>
  <si>
    <t>１２；４０</t>
    <phoneticPr fontId="1"/>
  </si>
  <si>
    <t>１２；００</t>
    <phoneticPr fontId="1"/>
  </si>
  <si>
    <t xml:space="preserve">                   【　４リーグコート　】</t>
    <phoneticPr fontId="1"/>
  </si>
  <si>
    <t>　　　　１０月１７日（土）・２５日（日）３・３ーグ戦 　対戦・日程表</t>
    <rPh sb="6" eb="7">
      <t>ガツ</t>
    </rPh>
    <rPh sb="9" eb="10">
      <t>ヒ</t>
    </rPh>
    <rPh sb="11" eb="12">
      <t>ツチ</t>
    </rPh>
    <rPh sb="16" eb="17">
      <t>ヒ</t>
    </rPh>
    <rPh sb="18" eb="19">
      <t>ヒ</t>
    </rPh>
    <rPh sb="25" eb="26">
      <t>セン</t>
    </rPh>
    <rPh sb="28" eb="30">
      <t>タイセン</t>
    </rPh>
    <rPh sb="31" eb="34">
      <t>ニッテイヒョウ</t>
    </rPh>
    <phoneticPr fontId="1"/>
  </si>
  <si>
    <t>Ａ ・  リーグ</t>
    <phoneticPr fontId="1"/>
  </si>
  <si>
    <t>Ｂ ・  リーグ</t>
    <phoneticPr fontId="1"/>
  </si>
  <si>
    <t>Ｃ ・ Ｄ リーグ</t>
    <phoneticPr fontId="1"/>
  </si>
  <si>
    <t>Ｅ ・ Ｆ リーグ</t>
    <phoneticPr fontId="1"/>
  </si>
  <si>
    <t>E</t>
    <phoneticPr fontId="1"/>
  </si>
  <si>
    <t>F</t>
    <phoneticPr fontId="1"/>
  </si>
  <si>
    <t>C</t>
    <phoneticPr fontId="1"/>
  </si>
  <si>
    <t>D</t>
    <phoneticPr fontId="1"/>
  </si>
  <si>
    <t>B</t>
    <phoneticPr fontId="1"/>
  </si>
  <si>
    <t>G ・ H リーグ</t>
    <phoneticPr fontId="1"/>
  </si>
  <si>
    <t>G</t>
    <phoneticPr fontId="1"/>
  </si>
  <si>
    <t>H</t>
    <phoneticPr fontId="1"/>
  </si>
  <si>
    <t>f1位</t>
    <rPh sb="2" eb="3">
      <t>イ</t>
    </rPh>
    <phoneticPr fontId="1"/>
  </si>
  <si>
    <t>b3位</t>
    <rPh sb="2" eb="3">
      <t>イ</t>
    </rPh>
    <phoneticPr fontId="1"/>
  </si>
  <si>
    <t>h2位</t>
    <rPh sb="2" eb="3">
      <t>イ</t>
    </rPh>
    <phoneticPr fontId="1"/>
  </si>
  <si>
    <t>d4位</t>
    <rPh sb="2" eb="3">
      <t>イ</t>
    </rPh>
    <phoneticPr fontId="1"/>
  </si>
  <si>
    <t>h1位</t>
    <rPh sb="2" eb="3">
      <t>イ</t>
    </rPh>
    <phoneticPr fontId="1"/>
  </si>
  <si>
    <t>d3位</t>
    <rPh sb="2" eb="3">
      <t>イ</t>
    </rPh>
    <phoneticPr fontId="1"/>
  </si>
  <si>
    <t>c2位</t>
    <rPh sb="2" eb="3">
      <t>イ</t>
    </rPh>
    <phoneticPr fontId="1"/>
  </si>
  <si>
    <t>a4位</t>
    <rPh sb="2" eb="3">
      <t>イ</t>
    </rPh>
    <phoneticPr fontId="1"/>
  </si>
  <si>
    <t>a1位</t>
    <rPh sb="2" eb="3">
      <t>イ</t>
    </rPh>
    <phoneticPr fontId="1"/>
  </si>
  <si>
    <t>f3位</t>
    <rPh sb="2" eb="3">
      <t>イ</t>
    </rPh>
    <phoneticPr fontId="1"/>
  </si>
  <si>
    <t>c1位</t>
    <rPh sb="2" eb="3">
      <t>イ</t>
    </rPh>
    <phoneticPr fontId="1"/>
  </si>
  <si>
    <t>a3位</t>
    <rPh sb="2" eb="3">
      <t>イ</t>
    </rPh>
    <phoneticPr fontId="1"/>
  </si>
  <si>
    <t>e2位</t>
    <rPh sb="2" eb="3">
      <t>イ</t>
    </rPh>
    <phoneticPr fontId="1"/>
  </si>
  <si>
    <t>b4位</t>
    <rPh sb="2" eb="3">
      <t>イ</t>
    </rPh>
    <phoneticPr fontId="1"/>
  </si>
  <si>
    <t>e1位</t>
    <rPh sb="2" eb="3">
      <t>イ</t>
    </rPh>
    <phoneticPr fontId="1"/>
  </si>
  <si>
    <t>c3位</t>
    <rPh sb="2" eb="3">
      <t>イ</t>
    </rPh>
    <phoneticPr fontId="1"/>
  </si>
  <si>
    <t>g2位</t>
    <rPh sb="2" eb="3">
      <t>イ</t>
    </rPh>
    <phoneticPr fontId="1"/>
  </si>
  <si>
    <t>b1位</t>
    <rPh sb="2" eb="3">
      <t>イ</t>
    </rPh>
    <phoneticPr fontId="1"/>
  </si>
  <si>
    <t>e3位</t>
    <rPh sb="2" eb="3">
      <t>イ</t>
    </rPh>
    <phoneticPr fontId="1"/>
  </si>
  <si>
    <t>a2位</t>
    <rPh sb="2" eb="3">
      <t>イ</t>
    </rPh>
    <phoneticPr fontId="1"/>
  </si>
  <si>
    <t>g1位</t>
    <rPh sb="2" eb="3">
      <t>イ</t>
    </rPh>
    <phoneticPr fontId="1"/>
  </si>
  <si>
    <t>h3位</t>
    <rPh sb="2" eb="3">
      <t>イ</t>
    </rPh>
    <phoneticPr fontId="1"/>
  </si>
  <si>
    <t>f2位</t>
    <rPh sb="2" eb="3">
      <t>イ</t>
    </rPh>
    <phoneticPr fontId="1"/>
  </si>
  <si>
    <t>d1位</t>
    <rPh sb="2" eb="3">
      <t>イ</t>
    </rPh>
    <phoneticPr fontId="1"/>
  </si>
  <si>
    <t>g3位</t>
    <rPh sb="2" eb="3">
      <t>イ</t>
    </rPh>
    <phoneticPr fontId="1"/>
  </si>
  <si>
    <t>b2位</t>
    <rPh sb="2" eb="3">
      <t>イ</t>
    </rPh>
    <phoneticPr fontId="1"/>
  </si>
  <si>
    <t>第３８回 U-11　栃木県少年サッカー大会　宇河地区予選</t>
    <rPh sb="0" eb="1">
      <t>ダイ</t>
    </rPh>
    <rPh sb="3" eb="4">
      <t>カイ</t>
    </rPh>
    <rPh sb="10" eb="13">
      <t>トチギケン</t>
    </rPh>
    <rPh sb="13" eb="15">
      <t>ショウネン</t>
    </rPh>
    <rPh sb="19" eb="21">
      <t>タイカイ</t>
    </rPh>
    <rPh sb="22" eb="23">
      <t>ウ</t>
    </rPh>
    <rPh sb="23" eb="24">
      <t>カワ</t>
    </rPh>
    <rPh sb="24" eb="26">
      <t>チク</t>
    </rPh>
    <rPh sb="26" eb="28">
      <t>ヨセン</t>
    </rPh>
    <phoneticPr fontId="1"/>
  </si>
  <si>
    <t>d2位</t>
    <rPh sb="2" eb="3">
      <t>イ</t>
    </rPh>
    <phoneticPr fontId="1"/>
  </si>
  <si>
    <t>　清原南小</t>
    <rPh sb="1" eb="3">
      <t>キヨハラ</t>
    </rPh>
    <rPh sb="3" eb="5">
      <t>ミナミショウ</t>
    </rPh>
    <phoneticPr fontId="1"/>
  </si>
  <si>
    <t>　陽南小</t>
    <rPh sb="1" eb="2">
      <t>ヨウ</t>
    </rPh>
    <rPh sb="2" eb="4">
      <t>ミナミショウ</t>
    </rPh>
    <phoneticPr fontId="1"/>
  </si>
  <si>
    <t xml:space="preserve"> 石井緑地Ｎｏ３</t>
    <rPh sb="1" eb="6">
      <t>イシイリョクチn</t>
    </rPh>
    <phoneticPr fontId="1"/>
  </si>
  <si>
    <t xml:space="preserve"> 石井緑地Ｎｏ４</t>
    <rPh sb="1" eb="6">
      <t>イシイリョクチn</t>
    </rPh>
    <phoneticPr fontId="1"/>
  </si>
  <si>
    <t xml:space="preserve"> 石井緑地Ｎｏ５・６</t>
    <rPh sb="1" eb="6">
      <t>イシイリョクチn</t>
    </rPh>
    <phoneticPr fontId="1"/>
  </si>
  <si>
    <t>対戦スコアー</t>
    <rPh sb="0" eb="2">
      <t>タイセン</t>
    </rPh>
    <phoneticPr fontId="1"/>
  </si>
  <si>
    <t>会場</t>
    <rPh sb="0" eb="2">
      <t>カイジョウ</t>
    </rPh>
    <phoneticPr fontId="1"/>
  </si>
  <si>
    <t>H２位</t>
    <rPh sb="2" eb="3">
      <t>イ</t>
    </rPh>
    <phoneticPr fontId="1"/>
  </si>
  <si>
    <t>H１位</t>
    <rPh sb="2" eb="3">
      <t>イ</t>
    </rPh>
    <phoneticPr fontId="1"/>
  </si>
  <si>
    <t>①勝者</t>
    <rPh sb="1" eb="2">
      <t>カ</t>
    </rPh>
    <rPh sb="2" eb="3">
      <t>モノ</t>
    </rPh>
    <phoneticPr fontId="1"/>
  </si>
  <si>
    <t>②勝者</t>
    <rPh sb="1" eb="2">
      <t>カ</t>
    </rPh>
    <rPh sb="2" eb="3">
      <t>モノ</t>
    </rPh>
    <phoneticPr fontId="1"/>
  </si>
  <si>
    <t>③勝者</t>
    <rPh sb="1" eb="2">
      <t>カ</t>
    </rPh>
    <rPh sb="2" eb="3">
      <t>モノ</t>
    </rPh>
    <phoneticPr fontId="1"/>
  </si>
  <si>
    <t>④勝者</t>
    <rPh sb="1" eb="2">
      <t>カ</t>
    </rPh>
    <rPh sb="2" eb="3">
      <t>モノ</t>
    </rPh>
    <phoneticPr fontId="1"/>
  </si>
  <si>
    <t>対戦スコアー</t>
    <rPh sb="0" eb="2">
      <t>タイセン</t>
    </rPh>
    <phoneticPr fontId="1"/>
  </si>
  <si>
    <t>石</t>
    <rPh sb="0" eb="1">
      <t>イシ</t>
    </rPh>
    <phoneticPr fontId="1"/>
  </si>
  <si>
    <t>井</t>
    <rPh sb="0" eb="1">
      <t>イ</t>
    </rPh>
    <phoneticPr fontId="1"/>
  </si>
  <si>
    <t>宇大附属小SSS</t>
    <rPh sb="0" eb="1">
      <t>ウ</t>
    </rPh>
    <rPh sb="1" eb="2">
      <t>ダイ</t>
    </rPh>
    <rPh sb="2" eb="4">
      <t>フゾク</t>
    </rPh>
    <rPh sb="4" eb="5">
      <t>ショウ</t>
    </rPh>
    <phoneticPr fontId="1"/>
  </si>
  <si>
    <t>石井FC</t>
    <rPh sb="0" eb="2">
      <t>イシイ</t>
    </rPh>
    <phoneticPr fontId="1"/>
  </si>
  <si>
    <t>雀宮FC</t>
    <rPh sb="0" eb="2">
      <t>スズメミヤ</t>
    </rPh>
    <phoneticPr fontId="1"/>
  </si>
  <si>
    <t>みはらSC Jr</t>
    <phoneticPr fontId="1"/>
  </si>
  <si>
    <t>本郷北ＦＣ</t>
    <rPh sb="0" eb="3">
      <t>ホンゴウキタ</t>
    </rPh>
    <phoneticPr fontId="1"/>
  </si>
  <si>
    <t>Ｓ４スペランツァ</t>
    <phoneticPr fontId="1"/>
  </si>
  <si>
    <t>ＳＵＧＡＯ SC</t>
    <phoneticPr fontId="1"/>
  </si>
  <si>
    <t>ＦＣ スポルト</t>
    <phoneticPr fontId="1"/>
  </si>
  <si>
    <t>豊郷JFC宇都宮</t>
    <rPh sb="0" eb="2">
      <t>トヨサト</t>
    </rPh>
    <rPh sb="5" eb="8">
      <t>ウツノミヤ</t>
    </rPh>
    <phoneticPr fontId="1"/>
  </si>
  <si>
    <t>ともぞうＳＣ B</t>
    <phoneticPr fontId="1"/>
  </si>
  <si>
    <t>ブラッドレスＳＳ</t>
    <phoneticPr fontId="1"/>
  </si>
  <si>
    <t>上三川ＳＣ</t>
    <rPh sb="0" eb="3">
      <t>カミノカワ</t>
    </rPh>
    <phoneticPr fontId="1"/>
  </si>
  <si>
    <t>シャルムグランツSC</t>
    <phoneticPr fontId="1"/>
  </si>
  <si>
    <t>カテｯト白沢ＳＳ</t>
    <rPh sb="4" eb="8">
      <t>シラザワss</t>
    </rPh>
    <phoneticPr fontId="1"/>
  </si>
  <si>
    <t>FCアネーロ宇都宮</t>
    <rPh sb="6" eb="9">
      <t>ウツノミヤ</t>
    </rPh>
    <phoneticPr fontId="1"/>
  </si>
  <si>
    <t>サウス宇都宮SC</t>
    <rPh sb="3" eb="6">
      <t>ウツノミヤ</t>
    </rPh>
    <phoneticPr fontId="1"/>
  </si>
  <si>
    <t>上河内JSC</t>
    <rPh sb="0" eb="3">
      <t>カミカワチ</t>
    </rPh>
    <phoneticPr fontId="1"/>
  </si>
  <si>
    <t>宝木キッカーズ</t>
    <rPh sb="0" eb="2">
      <t>タカラモク</t>
    </rPh>
    <phoneticPr fontId="1"/>
  </si>
  <si>
    <t>国本JSC</t>
    <rPh sb="0" eb="2">
      <t>クニモト</t>
    </rPh>
    <phoneticPr fontId="1"/>
  </si>
  <si>
    <t>FCグランディール</t>
    <phoneticPr fontId="1"/>
  </si>
  <si>
    <t>河内SCジュベニール</t>
    <rPh sb="0" eb="2">
      <t>カワチ</t>
    </rPh>
    <phoneticPr fontId="1"/>
  </si>
  <si>
    <t>昭和戸祭SC</t>
    <rPh sb="0" eb="6">
      <t>ショウワトマツリsc</t>
    </rPh>
    <phoneticPr fontId="1"/>
  </si>
  <si>
    <t>緑が丘 YFC</t>
    <rPh sb="0" eb="1">
      <t>ミドリ</t>
    </rPh>
    <rPh sb="2" eb="3">
      <t>オカ</t>
    </rPh>
    <phoneticPr fontId="1"/>
  </si>
  <si>
    <t>富士見SSS</t>
    <rPh sb="0" eb="6">
      <t>フジミsss</t>
    </rPh>
    <phoneticPr fontId="1"/>
  </si>
  <si>
    <t>岡西FC</t>
    <rPh sb="0" eb="2">
      <t>オカニシ</t>
    </rPh>
    <phoneticPr fontId="1"/>
  </si>
  <si>
    <t>清</t>
    <rPh sb="0" eb="1">
      <t>キヨシ</t>
    </rPh>
    <phoneticPr fontId="1"/>
  </si>
  <si>
    <t>原</t>
    <rPh sb="0" eb="1">
      <t>ハラ</t>
    </rPh>
    <phoneticPr fontId="1"/>
  </si>
  <si>
    <t>南</t>
    <rPh sb="0" eb="1">
      <t>ミナミ</t>
    </rPh>
    <phoneticPr fontId="1"/>
  </si>
  <si>
    <t>小</t>
    <rPh sb="0" eb="1">
      <t>ショウ</t>
    </rPh>
    <phoneticPr fontId="1"/>
  </si>
  <si>
    <t>陽</t>
    <rPh sb="0" eb="1">
      <t>ヨウ</t>
    </rPh>
    <phoneticPr fontId="1"/>
  </si>
  <si>
    <t>・</t>
    <phoneticPr fontId="1"/>
  </si>
  <si>
    <t>union SC</t>
    <phoneticPr fontId="1"/>
  </si>
  <si>
    <t>清原SSS</t>
    <rPh sb="0" eb="2">
      <t>キヨハラ</t>
    </rPh>
    <phoneticPr fontId="1"/>
  </si>
  <si>
    <t>　☆　宇河地区予選初日、天候不順により順延の場合は試合会場を含めて別途お知らせします。</t>
    <rPh sb="3" eb="9">
      <t>ウカワチクヨセン</t>
    </rPh>
    <rPh sb="9" eb="11">
      <t>ショニチ</t>
    </rPh>
    <rPh sb="12" eb="16">
      <t>テンコウフジュン</t>
    </rPh>
    <rPh sb="19" eb="21">
      <t>ジュンエン</t>
    </rPh>
    <rPh sb="22" eb="24">
      <t>バアイ</t>
    </rPh>
    <rPh sb="25" eb="27">
      <t>シアイ</t>
    </rPh>
    <rPh sb="27" eb="29">
      <t>カイジョウ</t>
    </rPh>
    <rPh sb="30" eb="31">
      <t>フク</t>
    </rPh>
    <rPh sb="33" eb="35">
      <t>ベット</t>
    </rPh>
    <rPh sb="36" eb="37">
      <t>シ</t>
    </rPh>
    <phoneticPr fontId="1"/>
  </si>
  <si>
    <t>　　　　１０月１７日（土）・２５日（日）４リーグ戦　対戦・日程表</t>
    <rPh sb="6" eb="7">
      <t>ガツ</t>
    </rPh>
    <rPh sb="9" eb="10">
      <t>ヒ</t>
    </rPh>
    <rPh sb="11" eb="12">
      <t>ツチ</t>
    </rPh>
    <rPh sb="16" eb="17">
      <t>ヒ</t>
    </rPh>
    <rPh sb="18" eb="19">
      <t>ヒ</t>
    </rPh>
    <rPh sb="24" eb="25">
      <t>セン</t>
    </rPh>
    <rPh sb="26" eb="28">
      <t>タイセン</t>
    </rPh>
    <rPh sb="29" eb="32">
      <t>ニッテイヒョウ</t>
    </rPh>
    <phoneticPr fontId="1"/>
  </si>
  <si>
    <t>宇大付属</t>
    <rPh sb="0" eb="1">
      <t>ウ</t>
    </rPh>
    <rPh sb="1" eb="2">
      <t>ダイ</t>
    </rPh>
    <rPh sb="2" eb="4">
      <t>フゾク</t>
    </rPh>
    <phoneticPr fontId="1"/>
  </si>
  <si>
    <t>union SC</t>
    <phoneticPr fontId="1"/>
  </si>
  <si>
    <t>　石井ＦＣ</t>
    <rPh sb="1" eb="3">
      <t>イシイ</t>
    </rPh>
    <phoneticPr fontId="1"/>
  </si>
  <si>
    <t>雀宮FC</t>
    <rPh sb="0" eb="2">
      <t>スズメミヤ</t>
    </rPh>
    <phoneticPr fontId="1"/>
  </si>
  <si>
    <t>　宇大付属</t>
    <rPh sb="1" eb="2">
      <t>ウ</t>
    </rPh>
    <rPh sb="2" eb="3">
      <t>ダイ</t>
    </rPh>
    <rPh sb="3" eb="5">
      <t>フゾク</t>
    </rPh>
    <phoneticPr fontId="1"/>
  </si>
  <si>
    <t>　union SC</t>
    <phoneticPr fontId="1"/>
  </si>
  <si>
    <t>　雀宮FC</t>
    <rPh sb="1" eb="3">
      <t>スズメミヤ</t>
    </rPh>
    <phoneticPr fontId="1"/>
  </si>
  <si>
    <t>みはらSC</t>
  </si>
  <si>
    <t>みはらSC</t>
    <phoneticPr fontId="1"/>
  </si>
  <si>
    <t>本郷北ＦＣ</t>
    <rPh sb="0" eb="5">
      <t>ホンゴウキタfc</t>
    </rPh>
    <phoneticPr fontId="1"/>
  </si>
  <si>
    <t>S4スペランツァ</t>
  </si>
  <si>
    <t>S4スペランツァ</t>
    <phoneticPr fontId="1"/>
  </si>
  <si>
    <t>SUGAO SC</t>
  </si>
  <si>
    <t>SUGAO SC</t>
    <phoneticPr fontId="1"/>
  </si>
  <si>
    <t>　a : 石井緑地Ｎｏ３，　　ｂ ： 石井緑地Ｎｏ４</t>
    <rPh sb="5" eb="10">
      <t>イシイリョクチn</t>
    </rPh>
    <rPh sb="19" eb="24">
      <t>イシイリョクチn</t>
    </rPh>
    <phoneticPr fontId="1"/>
  </si>
  <si>
    <t>　c : 石井緑地Ｎｏ5，　　ｂ ： 石井緑地Ｎｏ6</t>
    <rPh sb="5" eb="10">
      <t>イシイリョクチn</t>
    </rPh>
    <rPh sb="19" eb="24">
      <t>イシイリョクチn</t>
    </rPh>
    <phoneticPr fontId="1"/>
  </si>
  <si>
    <t>シャルムグランツSC</t>
  </si>
  <si>
    <t>シャルムグランツSC</t>
    <phoneticPr fontId="1"/>
  </si>
  <si>
    <t>FCスポルト</t>
  </si>
  <si>
    <t>FCスポルト</t>
    <phoneticPr fontId="1"/>
  </si>
  <si>
    <t>豊郷JFC宇都宮</t>
    <rPh sb="0" eb="2">
      <t>トヨサト</t>
    </rPh>
    <rPh sb="5" eb="8">
      <t>ウツノミヤ</t>
    </rPh>
    <phoneticPr fontId="1"/>
  </si>
  <si>
    <t>ともぞうＳＣ B</t>
  </si>
  <si>
    <t>ともぞうＳＣ B</t>
    <phoneticPr fontId="1"/>
  </si>
  <si>
    <t>ブラッドレスＳＳ</t>
  </si>
  <si>
    <t>ブラッドレスＳＳ</t>
    <phoneticPr fontId="1"/>
  </si>
  <si>
    <t>上三川ＳＣ</t>
    <rPh sb="0" eb="3">
      <t>カミノカワ</t>
    </rPh>
    <phoneticPr fontId="1"/>
  </si>
  <si>
    <t>カテｯト白沢ＳＳ</t>
    <rPh sb="4" eb="8">
      <t>シラザワss</t>
    </rPh>
    <phoneticPr fontId="1"/>
  </si>
  <si>
    <t>FCアネーロ宇都宮</t>
    <rPh sb="6" eb="9">
      <t>ウツノミヤ</t>
    </rPh>
    <phoneticPr fontId="1"/>
  </si>
  <si>
    <t>サウス宇都宮SC</t>
    <rPh sb="3" eb="8">
      <t>ウツノミヤsc</t>
    </rPh>
    <phoneticPr fontId="1"/>
  </si>
  <si>
    <t>上河内JSC</t>
    <rPh sb="0" eb="6">
      <t>カミカワウチjsc</t>
    </rPh>
    <phoneticPr fontId="1"/>
  </si>
  <si>
    <t>清原ＳＳＳ</t>
    <rPh sb="0" eb="2">
      <t>キヨハラ</t>
    </rPh>
    <phoneticPr fontId="1"/>
  </si>
  <si>
    <t>ｆ リーグ</t>
    <phoneticPr fontId="1"/>
  </si>
  <si>
    <t>宝木キッカーズ</t>
    <rPh sb="0" eb="2">
      <t>タカラモク</t>
    </rPh>
    <phoneticPr fontId="1"/>
  </si>
  <si>
    <t>国本JSC</t>
    <rPh sb="0" eb="2">
      <t>クニモト</t>
    </rPh>
    <phoneticPr fontId="1"/>
  </si>
  <si>
    <t>緑が丘　YFC</t>
    <rPh sb="0" eb="1">
      <t>ミドリ</t>
    </rPh>
    <rPh sb="2" eb="3">
      <t>オカ</t>
    </rPh>
    <phoneticPr fontId="1"/>
  </si>
  <si>
    <t>FCグランディール</t>
  </si>
  <si>
    <t>FCグランディール</t>
    <phoneticPr fontId="1"/>
  </si>
  <si>
    <t>河内SC</t>
    <rPh sb="0" eb="2">
      <t>カワチ</t>
    </rPh>
    <phoneticPr fontId="1"/>
  </si>
  <si>
    <t>昭和戸祭SC</t>
    <rPh sb="0" eb="6">
      <t>ショウワトマツリsc</t>
    </rPh>
    <phoneticPr fontId="1"/>
  </si>
  <si>
    <t>河内SCジュベニール</t>
    <rPh sb="0" eb="2">
      <t>カワチ</t>
    </rPh>
    <phoneticPr fontId="1"/>
  </si>
  <si>
    <t>緑が丘YFC</t>
    <rPh sb="0" eb="1">
      <t>ミドリ</t>
    </rPh>
    <rPh sb="2" eb="3">
      <t>オカ</t>
    </rPh>
    <phoneticPr fontId="1"/>
  </si>
  <si>
    <t>富士見SSS</t>
    <rPh sb="0" eb="6">
      <t>フジミsss</t>
    </rPh>
    <phoneticPr fontId="1"/>
  </si>
  <si>
    <t>岡西FC</t>
    <rPh sb="0" eb="2">
      <t>オカニシ</t>
    </rPh>
    <phoneticPr fontId="1"/>
  </si>
  <si>
    <t>陽　南　小</t>
    <rPh sb="0" eb="1">
      <t>ヨウ</t>
    </rPh>
    <rPh sb="2" eb="3">
      <t>ミナミ</t>
    </rPh>
    <rPh sb="4" eb="5">
      <t>ショウ</t>
    </rPh>
    <phoneticPr fontId="1"/>
  </si>
  <si>
    <t>清　原　南　小</t>
    <rPh sb="0" eb="1">
      <t>キヨ</t>
    </rPh>
    <rPh sb="2" eb="3">
      <t>ハラ</t>
    </rPh>
    <rPh sb="4" eb="5">
      <t>ミナミ</t>
    </rPh>
    <rPh sb="6" eb="7">
      <t>ショウ</t>
    </rPh>
    <phoneticPr fontId="1"/>
  </si>
  <si>
    <t>　　　　　　　　　　　　　 〇印、会場担当よろしくお願いします。試合結果は１６：００までに報告お願いします。</t>
    <rPh sb="32" eb="34">
      <t>シアイ</t>
    </rPh>
    <rPh sb="34" eb="36">
      <t>ケッカ</t>
    </rPh>
    <rPh sb="45" eb="47">
      <t>ホウコク</t>
    </rPh>
    <rPh sb="48" eb="49">
      <t>ネガ</t>
    </rPh>
    <phoneticPr fontId="1"/>
  </si>
  <si>
    <t>　　　　　　　　　　　　　 １０月１７日（土）　４リーグ、 ３・４リーグ、 ３・３リーグ戦 組み合わせ</t>
    <rPh sb="16" eb="17">
      <t>ガツ</t>
    </rPh>
    <rPh sb="19" eb="20">
      <t>ヒ</t>
    </rPh>
    <rPh sb="21" eb="22">
      <t>ツチ</t>
    </rPh>
    <rPh sb="44" eb="45">
      <t>セン</t>
    </rPh>
    <rPh sb="46" eb="47">
      <t>ク</t>
    </rPh>
    <rPh sb="48" eb="49">
      <t>ア</t>
    </rPh>
    <phoneticPr fontId="1"/>
  </si>
  <si>
    <t>宇）連盟役員 会場責任者 渡部西部副代表</t>
    <rPh sb="0" eb="1">
      <t>ウ</t>
    </rPh>
    <rPh sb="2" eb="4">
      <t>レンメイ</t>
    </rPh>
    <rPh sb="4" eb="6">
      <t>ヤクイン</t>
    </rPh>
    <rPh sb="7" eb="9">
      <t>カイジョウ</t>
    </rPh>
    <rPh sb="9" eb="12">
      <t>セキニンシャ</t>
    </rPh>
    <rPh sb="13" eb="15">
      <t>ワタベ</t>
    </rPh>
    <rPh sb="15" eb="17">
      <t>セイブ</t>
    </rPh>
    <rPh sb="17" eb="20">
      <t>フクダイヒョウ</t>
    </rPh>
    <phoneticPr fontId="1"/>
  </si>
  <si>
    <t>宇）連盟役員 会場責任者　氷室理事</t>
    <rPh sb="0" eb="1">
      <t>ウ</t>
    </rPh>
    <rPh sb="2" eb="4">
      <t>レンメイ</t>
    </rPh>
    <rPh sb="4" eb="6">
      <t>ヤクイン</t>
    </rPh>
    <rPh sb="7" eb="9">
      <t>カイジョウ</t>
    </rPh>
    <rPh sb="9" eb="12">
      <t>セキニンシャ</t>
    </rPh>
    <rPh sb="13" eb="15">
      <t>ヒムロ</t>
    </rPh>
    <rPh sb="15" eb="17">
      <t>リジ</t>
    </rPh>
    <phoneticPr fontId="1"/>
  </si>
  <si>
    <t>宇）連盟役員 会場責任者　鈴木理事</t>
    <rPh sb="0" eb="1">
      <t>ウ</t>
    </rPh>
    <rPh sb="2" eb="4">
      <t>レンメイ</t>
    </rPh>
    <rPh sb="4" eb="6">
      <t>ヤクイン</t>
    </rPh>
    <rPh sb="7" eb="9">
      <t>カイジョウ</t>
    </rPh>
    <rPh sb="9" eb="12">
      <t>セキニンシャ</t>
    </rPh>
    <rPh sb="13" eb="15">
      <t>スズキ</t>
    </rPh>
    <rPh sb="15" eb="17">
      <t>リジ</t>
    </rPh>
    <phoneticPr fontId="1"/>
  </si>
  <si>
    <t>宇）連盟役員 会場責任者　石下理事</t>
    <rPh sb="0" eb="1">
      <t>ウ</t>
    </rPh>
    <rPh sb="2" eb="4">
      <t>レンメイ</t>
    </rPh>
    <rPh sb="4" eb="6">
      <t>ヤクイン</t>
    </rPh>
    <rPh sb="7" eb="9">
      <t>カイジョウ</t>
    </rPh>
    <rPh sb="9" eb="12">
      <t>セキニンシャ</t>
    </rPh>
    <rPh sb="13" eb="15">
      <t>イシシタ</t>
    </rPh>
    <rPh sb="15" eb="17">
      <t>リジ</t>
    </rPh>
    <phoneticPr fontId="1"/>
  </si>
  <si>
    <t>宇）連盟役員 会場責任者　杉山理事</t>
    <rPh sb="0" eb="1">
      <t>ウ</t>
    </rPh>
    <rPh sb="2" eb="4">
      <t>レンメイ</t>
    </rPh>
    <rPh sb="4" eb="6">
      <t>ヤクイン</t>
    </rPh>
    <rPh sb="7" eb="9">
      <t>カイジョウ</t>
    </rPh>
    <rPh sb="9" eb="12">
      <t>セキニンシャ</t>
    </rPh>
    <rPh sb="13" eb="15">
      <t>スギヤマ</t>
    </rPh>
    <rPh sb="15" eb="17">
      <t>リジ</t>
    </rPh>
    <phoneticPr fontId="1"/>
  </si>
  <si>
    <t>　☆　会場運営担当各位へのお願いについて</t>
    <rPh sb="3" eb="5">
      <t>カイジョウ</t>
    </rPh>
    <rPh sb="5" eb="7">
      <t>ウンエイ</t>
    </rPh>
    <rPh sb="7" eb="9">
      <t>タントウ</t>
    </rPh>
    <rPh sb="9" eb="11">
      <t>カクイ</t>
    </rPh>
    <rPh sb="14" eb="15">
      <t>ネガ</t>
    </rPh>
    <phoneticPr fontId="1"/>
  </si>
  <si>
    <t>　☆　試合会場の３密対策のため、エントリー選手の付き添いの方の待機エリアを指定ください。</t>
    <rPh sb="3" eb="5">
      <t>シアイ</t>
    </rPh>
    <rPh sb="5" eb="7">
      <t>カイジョウ</t>
    </rPh>
    <rPh sb="9" eb="12">
      <t>ミツタイサク</t>
    </rPh>
    <rPh sb="21" eb="23">
      <t>センシュ</t>
    </rPh>
    <rPh sb="24" eb="25">
      <t>ツ</t>
    </rPh>
    <rPh sb="26" eb="27">
      <t>ソ</t>
    </rPh>
    <rPh sb="29" eb="30">
      <t>カタ</t>
    </rPh>
    <rPh sb="31" eb="33">
      <t>タイキ</t>
    </rPh>
    <rPh sb="37" eb="39">
      <t>シテイ</t>
    </rPh>
    <phoneticPr fontId="1"/>
  </si>
  <si>
    <t>　☆　会場運営担当各位へのお願いについて、３密対策を徹底するため参加チームの控えエリアを</t>
    <rPh sb="3" eb="5">
      <t>カイジョウ</t>
    </rPh>
    <rPh sb="5" eb="7">
      <t>ウンエイ</t>
    </rPh>
    <rPh sb="7" eb="9">
      <t>タントウ</t>
    </rPh>
    <rPh sb="9" eb="11">
      <t>カクイ</t>
    </rPh>
    <rPh sb="14" eb="15">
      <t>ネガ</t>
    </rPh>
    <rPh sb="22" eb="25">
      <t>ミツタイサク</t>
    </rPh>
    <rPh sb="26" eb="28">
      <t>テッテイ</t>
    </rPh>
    <rPh sb="32" eb="34">
      <t>サンカ</t>
    </rPh>
    <rPh sb="38" eb="39">
      <t>ヒカ</t>
    </rPh>
    <phoneticPr fontId="1"/>
  </si>
  <si>
    <t>　　　決めて運営をお願いします。参加チームの皆様にはご協力よろしくお願いします。</t>
    <rPh sb="3" eb="4">
      <t>キ</t>
    </rPh>
    <rPh sb="6" eb="8">
      <t>ウンエイ</t>
    </rPh>
    <rPh sb="10" eb="11">
      <t>ネガ</t>
    </rPh>
    <rPh sb="16" eb="18">
      <t>サンカ</t>
    </rPh>
    <rPh sb="22" eb="24">
      <t>ミナサマ</t>
    </rPh>
    <rPh sb="27" eb="29">
      <t>キョウリョク</t>
    </rPh>
    <rPh sb="34" eb="35">
      <t>ネガ</t>
    </rPh>
    <phoneticPr fontId="1"/>
  </si>
  <si>
    <t>⑥</t>
    <phoneticPr fontId="1"/>
  </si>
  <si>
    <t>⑦</t>
    <phoneticPr fontId="1"/>
  </si>
  <si>
    <t>①の敗者</t>
    <rPh sb="2" eb="4">
      <t>ハイシャ</t>
    </rPh>
    <phoneticPr fontId="1"/>
  </si>
  <si>
    <t xml:space="preserve"> １２：００</t>
    <phoneticPr fontId="1"/>
  </si>
  <si>
    <t>③の敗者</t>
    <rPh sb="2" eb="4">
      <t>ハイシャ</t>
    </rPh>
    <phoneticPr fontId="1"/>
  </si>
  <si>
    <t>②の敗者</t>
    <rPh sb="2" eb="4">
      <t>ハイシャ</t>
    </rPh>
    <phoneticPr fontId="1"/>
  </si>
  <si>
    <t>④の敗者</t>
    <rPh sb="2" eb="4">
      <t>ハイシャ</t>
    </rPh>
    <phoneticPr fontId="1"/>
  </si>
  <si>
    <t xml:space="preserve"> 　　　自転車置き場付近一帯は参加チーム控えエリアとして使用できません。　参加チーム控えエリアは</t>
    <rPh sb="4" eb="7">
      <t>ジテンシャ</t>
    </rPh>
    <rPh sb="7" eb="8">
      <t>オ</t>
    </rPh>
    <rPh sb="9" eb="14">
      <t>バフキンイッタイ</t>
    </rPh>
    <rPh sb="15" eb="17">
      <t>サンカ</t>
    </rPh>
    <rPh sb="20" eb="21">
      <t>ヒカ</t>
    </rPh>
    <rPh sb="28" eb="30">
      <t>シヨウ</t>
    </rPh>
    <rPh sb="37" eb="39">
      <t>サンカ</t>
    </rPh>
    <rPh sb="42" eb="43">
      <t>ヒカ</t>
    </rPh>
    <phoneticPr fontId="1"/>
  </si>
  <si>
    <t>　　　試合コート外周部の芝席となります。ご協力よろしくお願いします。</t>
    <rPh sb="3" eb="5">
      <t>シアイ</t>
    </rPh>
    <rPh sb="8" eb="11">
      <t>ガイシュウブ</t>
    </rPh>
    <rPh sb="12" eb="14">
      <t>シバセキ</t>
    </rPh>
    <rPh sb="21" eb="23">
      <t>キョウリョク</t>
    </rPh>
    <rPh sb="28" eb="29">
      <t>ネガ</t>
    </rPh>
    <phoneticPr fontId="1"/>
  </si>
  <si>
    <t>　　　　　　　　　　　　　 ☆　１０月６日事務局より、市）サッカー場使用のお願い事項追記。</t>
    <rPh sb="18" eb="19">
      <t>ガツ</t>
    </rPh>
    <rPh sb="20" eb="21">
      <t>ヒ</t>
    </rPh>
    <rPh sb="21" eb="24">
      <t>ジムキョク</t>
    </rPh>
    <rPh sb="27" eb="28">
      <t>シ</t>
    </rPh>
    <rPh sb="33" eb="34">
      <t>バ</t>
    </rPh>
    <rPh sb="34" eb="36">
      <t>シヨウ</t>
    </rPh>
    <rPh sb="38" eb="39">
      <t>ネガ</t>
    </rPh>
    <rPh sb="40" eb="42">
      <t>ジコウ</t>
    </rPh>
    <rPh sb="42" eb="44">
      <t>ツイキ</t>
    </rPh>
    <phoneticPr fontId="1"/>
  </si>
  <si>
    <t>　 ☆　１０月以降の宇都宮市サッカー場使用について</t>
    <rPh sb="6" eb="7">
      <t>ガツ</t>
    </rPh>
    <rPh sb="7" eb="9">
      <t>イコウ</t>
    </rPh>
    <rPh sb="10" eb="14">
      <t>ウツノミヤシ</t>
    </rPh>
    <rPh sb="18" eb="19">
      <t>バ</t>
    </rPh>
    <rPh sb="19" eb="21">
      <t>シヨウ</t>
    </rPh>
    <phoneticPr fontId="1"/>
  </si>
  <si>
    <t xml:space="preserve">　　　　　　　　　☆　１１月２１日（土）　第９・１０・１１・１２・１３代表決定戦　組み合わせ  </t>
    <rPh sb="18" eb="19">
      <t>ツチ</t>
    </rPh>
    <rPh sb="21" eb="22">
      <t>ダイ</t>
    </rPh>
    <rPh sb="35" eb="37">
      <t>ダイヒョウ</t>
    </rPh>
    <rPh sb="37" eb="40">
      <t>ケッテイセン</t>
    </rPh>
    <phoneticPr fontId="1"/>
  </si>
  <si>
    <t>石井</t>
    <rPh sb="0" eb="2">
      <t>イシイ</t>
    </rPh>
    <phoneticPr fontId="1"/>
  </si>
  <si>
    <t>③</t>
    <phoneticPr fontId="1"/>
  </si>
  <si>
    <t>④</t>
    <phoneticPr fontId="1"/>
  </si>
  <si>
    <t>⑤</t>
    <phoneticPr fontId="1"/>
  </si>
  <si>
    <t xml:space="preserve">☆　１１月２１日（土）　第一シード決定戦　組み合わせ  </t>
    <rPh sb="9" eb="10">
      <t>ツチ</t>
    </rPh>
    <rPh sb="12" eb="14">
      <t>ダイイチ</t>
    </rPh>
    <rPh sb="17" eb="20">
      <t>ケッテイセン</t>
    </rPh>
    <phoneticPr fontId="1"/>
  </si>
  <si>
    <t>石井緑地Ｎｏ３</t>
    <rPh sb="0" eb="4">
      <t>イシイリョクチ</t>
    </rPh>
    <phoneticPr fontId="1"/>
  </si>
  <si>
    <t>第２位</t>
    <rPh sb="0" eb="1">
      <t>ダイ</t>
    </rPh>
    <rPh sb="2" eb="3">
      <t>イ</t>
    </rPh>
    <phoneticPr fontId="1"/>
  </si>
  <si>
    <t>第１位</t>
    <rPh sb="0" eb="1">
      <t>ダイ</t>
    </rPh>
    <rPh sb="2" eb="3">
      <t>イ</t>
    </rPh>
    <phoneticPr fontId="1"/>
  </si>
  <si>
    <t>石井緑地No５</t>
    <rPh sb="0" eb="2">
      <t>イシイ</t>
    </rPh>
    <rPh sb="2" eb="4">
      <t>リョクチ</t>
    </rPh>
    <phoneticPr fontId="1"/>
  </si>
  <si>
    <t xml:space="preserve"> １０：３０</t>
    <phoneticPr fontId="1"/>
  </si>
  <si>
    <t>ー</t>
    <phoneticPr fontId="1"/>
  </si>
  <si>
    <t>H</t>
    <phoneticPr fontId="1"/>
  </si>
  <si>
    <t>FCグランディール宇都宮</t>
    <rPh sb="9" eb="12">
      <t>ウツノミヤ</t>
    </rPh>
    <phoneticPr fontId="1"/>
  </si>
  <si>
    <t>緑が丘 YFC</t>
    <rPh sb="0" eb="1">
      <t>ミドリ</t>
    </rPh>
    <rPh sb="2" eb="3">
      <t>オカ</t>
    </rPh>
    <phoneticPr fontId="1"/>
  </si>
  <si>
    <t>河内SCジュベニール</t>
    <rPh sb="0" eb="2">
      <t>カワチ</t>
    </rPh>
    <phoneticPr fontId="1"/>
  </si>
  <si>
    <t>富士見SSS</t>
    <rPh sb="0" eb="6">
      <t>フジミsss</t>
    </rPh>
    <phoneticPr fontId="1"/>
  </si>
  <si>
    <t>昭和戸祭SC</t>
    <rPh sb="0" eb="6">
      <t>ショウワトマツリsc</t>
    </rPh>
    <phoneticPr fontId="1"/>
  </si>
  <si>
    <t>陽</t>
    <rPh sb="0" eb="1">
      <t>ヨウ</t>
    </rPh>
    <phoneticPr fontId="1"/>
  </si>
  <si>
    <t>白</t>
    <rPh sb="0" eb="1">
      <t>シロ</t>
    </rPh>
    <phoneticPr fontId="1"/>
  </si>
  <si>
    <t>沢</t>
    <rPh sb="0" eb="1">
      <t>サワ</t>
    </rPh>
    <phoneticPr fontId="1"/>
  </si>
  <si>
    <t>南</t>
    <rPh sb="0" eb="1">
      <t>ミナミ</t>
    </rPh>
    <phoneticPr fontId="1"/>
  </si>
  <si>
    <t>北</t>
    <rPh sb="0" eb="1">
      <t>キタ</t>
    </rPh>
    <phoneticPr fontId="1"/>
  </si>
  <si>
    <t>石</t>
    <rPh sb="0" eb="1">
      <t>イシ</t>
    </rPh>
    <phoneticPr fontId="1"/>
  </si>
  <si>
    <t>井</t>
    <rPh sb="0" eb="1">
      <t>イ</t>
    </rPh>
    <phoneticPr fontId="1"/>
  </si>
  <si>
    <t>Ｎｏ</t>
    <phoneticPr fontId="1"/>
  </si>
  <si>
    <t>清</t>
    <rPh sb="0" eb="1">
      <t>キヨシ</t>
    </rPh>
    <phoneticPr fontId="1"/>
  </si>
  <si>
    <t>原</t>
    <rPh sb="0" eb="1">
      <t>ハラ</t>
    </rPh>
    <phoneticPr fontId="1"/>
  </si>
  <si>
    <t>　陽 南 小</t>
    <rPh sb="1" eb="2">
      <t>ヨウ</t>
    </rPh>
    <rPh sb="3" eb="4">
      <t>ミナミ</t>
    </rPh>
    <rPh sb="5" eb="6">
      <t>ショウ</t>
    </rPh>
    <phoneticPr fontId="1"/>
  </si>
  <si>
    <t>小</t>
    <rPh sb="0" eb="1">
      <t>ショウ</t>
    </rPh>
    <phoneticPr fontId="1"/>
  </si>
  <si>
    <t xml:space="preserve"> 　 白沢グランド 北</t>
    <rPh sb="3" eb="5">
      <t>シラサワ</t>
    </rPh>
    <rPh sb="10" eb="11">
      <t>キタ</t>
    </rPh>
    <phoneticPr fontId="1"/>
  </si>
  <si>
    <t>カテｯト白沢ＳＳ</t>
    <rPh sb="4" eb="8">
      <t>シラザワss</t>
    </rPh>
    <phoneticPr fontId="1"/>
  </si>
  <si>
    <t>雀 宮 F C</t>
    <rPh sb="0" eb="1">
      <t>スズメ</t>
    </rPh>
    <rPh sb="2" eb="3">
      <t>ミヤ</t>
    </rPh>
    <phoneticPr fontId="1"/>
  </si>
  <si>
    <t>Ｃリーグ</t>
    <phoneticPr fontId="1"/>
  </si>
  <si>
    <t>Dリーグ</t>
    <phoneticPr fontId="1"/>
  </si>
  <si>
    <t xml:space="preserve"> 　 白沢グランド 南</t>
    <rPh sb="3" eb="5">
      <t>シラサワ</t>
    </rPh>
    <rPh sb="10" eb="11">
      <t>ミナミ</t>
    </rPh>
    <phoneticPr fontId="1"/>
  </si>
  <si>
    <t>石</t>
    <rPh sb="0" eb="1">
      <t>イシ</t>
    </rPh>
    <phoneticPr fontId="1"/>
  </si>
  <si>
    <t>井</t>
    <rPh sb="0" eb="1">
      <t>イ</t>
    </rPh>
    <phoneticPr fontId="1"/>
  </si>
  <si>
    <t>サウス宇都宮SC</t>
    <rPh sb="3" eb="8">
      <t>ウツノミヤsc</t>
    </rPh>
    <phoneticPr fontId="1"/>
  </si>
  <si>
    <t>清原ＳＳＳ</t>
    <rPh sb="0" eb="2">
      <t>キヨハラ</t>
    </rPh>
    <phoneticPr fontId="1"/>
  </si>
  <si>
    <t>　宇）連盟役員 会場責任者　氷　室　理　事</t>
    <rPh sb="1" eb="2">
      <t>ウ</t>
    </rPh>
    <rPh sb="3" eb="5">
      <t>レンメイ</t>
    </rPh>
    <rPh sb="5" eb="7">
      <t>ヤクイン</t>
    </rPh>
    <rPh sb="8" eb="10">
      <t>カイジョウ</t>
    </rPh>
    <rPh sb="10" eb="13">
      <t>セキニンシャ</t>
    </rPh>
    <rPh sb="14" eb="15">
      <t>コオリ</t>
    </rPh>
    <rPh sb="16" eb="17">
      <t>シツ</t>
    </rPh>
    <rPh sb="18" eb="19">
      <t>リ</t>
    </rPh>
    <rPh sb="20" eb="21">
      <t>コト</t>
    </rPh>
    <phoneticPr fontId="1"/>
  </si>
  <si>
    <t>　宇）連盟役員 会場責任者　植　松　理　事</t>
    <rPh sb="1" eb="2">
      <t>ウ</t>
    </rPh>
    <rPh sb="3" eb="5">
      <t>レンメイ</t>
    </rPh>
    <rPh sb="5" eb="7">
      <t>ヤクイン</t>
    </rPh>
    <rPh sb="8" eb="10">
      <t>カイジョウ</t>
    </rPh>
    <rPh sb="10" eb="13">
      <t>セキニンシャ</t>
    </rPh>
    <rPh sb="14" eb="15">
      <t>ショク</t>
    </rPh>
    <rPh sb="16" eb="17">
      <t>マツ</t>
    </rPh>
    <rPh sb="18" eb="19">
      <t>リ</t>
    </rPh>
    <rPh sb="20" eb="21">
      <t>コト</t>
    </rPh>
    <phoneticPr fontId="1"/>
  </si>
  <si>
    <t>　宇）連盟役員 会場責任者　石　下　理　事</t>
    <rPh sb="1" eb="2">
      <t>ウ</t>
    </rPh>
    <rPh sb="3" eb="5">
      <t>レンメイ</t>
    </rPh>
    <rPh sb="5" eb="7">
      <t>ヤクイン</t>
    </rPh>
    <rPh sb="8" eb="10">
      <t>カイジョウ</t>
    </rPh>
    <rPh sb="10" eb="13">
      <t>セキニンシャ</t>
    </rPh>
    <rPh sb="14" eb="15">
      <t>イシ</t>
    </rPh>
    <rPh sb="16" eb="17">
      <t>シモ</t>
    </rPh>
    <rPh sb="18" eb="19">
      <t>リ</t>
    </rPh>
    <rPh sb="20" eb="21">
      <t>コト</t>
    </rPh>
    <phoneticPr fontId="1"/>
  </si>
  <si>
    <t>　宇）連盟役員 会場責任者　杉　山　理　事</t>
    <rPh sb="1" eb="2">
      <t>ウ</t>
    </rPh>
    <rPh sb="3" eb="5">
      <t>レンメイ</t>
    </rPh>
    <rPh sb="5" eb="7">
      <t>ヤクイン</t>
    </rPh>
    <rPh sb="8" eb="10">
      <t>カイジョウ</t>
    </rPh>
    <rPh sb="10" eb="13">
      <t>セキニンシャ</t>
    </rPh>
    <rPh sb="14" eb="15">
      <t>スギ</t>
    </rPh>
    <rPh sb="16" eb="17">
      <t>ヤマ</t>
    </rPh>
    <rPh sb="18" eb="19">
      <t>リ</t>
    </rPh>
    <rPh sb="20" eb="21">
      <t>コト</t>
    </rPh>
    <phoneticPr fontId="1"/>
  </si>
  <si>
    <t>豊郷JFC宇都宮</t>
    <rPh sb="0" eb="8">
      <t>トヨサトjfcウツノミヤ</t>
    </rPh>
    <phoneticPr fontId="1"/>
  </si>
  <si>
    <t xml:space="preserve">　　　　　　　　　　☆　１０月２５日（日）　３・３リーグ戦、　４リーグ戦、　３・４リーグ戦、３・３リーグ戦　組み合わせ  </t>
    <rPh sb="19" eb="20">
      <t>ヒ</t>
    </rPh>
    <rPh sb="28" eb="29">
      <t>セン</t>
    </rPh>
    <rPh sb="35" eb="36">
      <t>セン</t>
    </rPh>
    <rPh sb="44" eb="45">
      <t>セン</t>
    </rPh>
    <rPh sb="52" eb="53">
      <t>セン</t>
    </rPh>
    <phoneticPr fontId="1"/>
  </si>
  <si>
    <t>みはらSC Jr</t>
    <phoneticPr fontId="1"/>
  </si>
  <si>
    <t>岡西FC</t>
    <rPh sb="0" eb="2">
      <t>オカニシ</t>
    </rPh>
    <phoneticPr fontId="1"/>
  </si>
  <si>
    <t>上三川SC</t>
    <rPh sb="0" eb="3">
      <t>カミノカワ</t>
    </rPh>
    <phoneticPr fontId="1"/>
  </si>
  <si>
    <t>シャルムグランツSC</t>
    <phoneticPr fontId="1"/>
  </si>
  <si>
    <t>ＦＣスポルト</t>
    <phoneticPr fontId="1"/>
  </si>
  <si>
    <t>FCアネーロ宇都宮</t>
    <rPh sb="6" eb="9">
      <t>ウツノミヤ</t>
    </rPh>
    <phoneticPr fontId="1"/>
  </si>
  <si>
    <t>ともぞうＳＣ B</t>
    <phoneticPr fontId="1"/>
  </si>
  <si>
    <t>S4スペランツァ</t>
    <phoneticPr fontId="1"/>
  </si>
  <si>
    <t>石井ＦＣ</t>
    <rPh sb="0" eb="2">
      <t>イシイ</t>
    </rPh>
    <phoneticPr fontId="1"/>
  </si>
  <si>
    <t>union SC</t>
    <phoneticPr fontId="1"/>
  </si>
  <si>
    <t>宝木キッカーズ</t>
    <rPh sb="0" eb="2">
      <t>タカラモク</t>
    </rPh>
    <phoneticPr fontId="1"/>
  </si>
  <si>
    <t>宇内付属小ＳＳＳ</t>
    <rPh sb="0" eb="4">
      <t>ウダイフゾク</t>
    </rPh>
    <rPh sb="4" eb="5">
      <t>ショウ</t>
    </rPh>
    <phoneticPr fontId="1"/>
  </si>
  <si>
    <t>上河内ＪＳＣ</t>
    <rPh sb="0" eb="3">
      <t>カミカワチ</t>
    </rPh>
    <phoneticPr fontId="1"/>
  </si>
  <si>
    <t>ＳＵＧＡＯ SC</t>
    <phoneticPr fontId="1"/>
  </si>
  <si>
    <t>国本JSC</t>
    <rPh sb="0" eb="2">
      <t>クニモト</t>
    </rPh>
    <phoneticPr fontId="1"/>
  </si>
  <si>
    <t>ブラッドレスＳＳ</t>
    <phoneticPr fontId="1"/>
  </si>
  <si>
    <t>本郷北ＦＣ</t>
    <rPh sb="0" eb="5">
      <t>ホンゴウキタfc</t>
    </rPh>
    <phoneticPr fontId="1"/>
  </si>
  <si>
    <t>　清　原　南　小</t>
    <rPh sb="1" eb="2">
      <t>キヨシ</t>
    </rPh>
    <rPh sb="3" eb="4">
      <t>ハラ</t>
    </rPh>
    <rPh sb="5" eb="6">
      <t>ミナミ</t>
    </rPh>
    <rPh sb="7" eb="8">
      <t>ショウ</t>
    </rPh>
    <phoneticPr fontId="1"/>
  </si>
  <si>
    <t>☆</t>
    <phoneticPr fontId="1"/>
  </si>
  <si>
    <t>　10月25日（日）宇河地区予選２日目、各リーグ戦１位の8チームは、第３８回 県）大会出場権獲得。</t>
    <rPh sb="3" eb="4">
      <t>ガツ</t>
    </rPh>
    <rPh sb="6" eb="7">
      <t>ヒ</t>
    </rPh>
    <rPh sb="8" eb="9">
      <t>ヒ</t>
    </rPh>
    <rPh sb="10" eb="16">
      <t>ウガワチクヨセン</t>
    </rPh>
    <rPh sb="17" eb="19">
      <t>ヒメ</t>
    </rPh>
    <rPh sb="20" eb="21">
      <t>カク</t>
    </rPh>
    <rPh sb="24" eb="25">
      <t>セン</t>
    </rPh>
    <rPh sb="26" eb="27">
      <t>イ</t>
    </rPh>
    <rPh sb="34" eb="35">
      <t>ダイ</t>
    </rPh>
    <rPh sb="37" eb="38">
      <t>カイ</t>
    </rPh>
    <rPh sb="39" eb="40">
      <t>ケン</t>
    </rPh>
    <rPh sb="41" eb="43">
      <t>タイカイ</t>
    </rPh>
    <rPh sb="43" eb="44">
      <t>デ</t>
    </rPh>
    <rPh sb="44" eb="45">
      <t>バ</t>
    </rPh>
    <rPh sb="45" eb="46">
      <t>ケン</t>
    </rPh>
    <rPh sb="46" eb="48">
      <t>カクトク</t>
    </rPh>
    <phoneticPr fontId="1"/>
  </si>
  <si>
    <t>　決定戦へ進む。</t>
    <rPh sb="1" eb="4">
      <t>ケッテイセン</t>
    </rPh>
    <rPh sb="5" eb="6">
      <t>スス</t>
    </rPh>
    <phoneticPr fontId="1"/>
  </si>
  <si>
    <t>　10月25日（日）宇河地区予選２日目、各リーグ戦１位の8チームは、宇河地区予選第一シード決定戦へ進む。</t>
    <rPh sb="3" eb="4">
      <t>ガツ</t>
    </rPh>
    <rPh sb="6" eb="7">
      <t>ヒ</t>
    </rPh>
    <rPh sb="8" eb="9">
      <t>ヒ</t>
    </rPh>
    <rPh sb="10" eb="16">
      <t>ウガワチクヨセン</t>
    </rPh>
    <rPh sb="17" eb="19">
      <t>ヒメ</t>
    </rPh>
    <rPh sb="20" eb="21">
      <t>カク</t>
    </rPh>
    <rPh sb="24" eb="25">
      <t>セン</t>
    </rPh>
    <rPh sb="26" eb="27">
      <t>イ</t>
    </rPh>
    <rPh sb="34" eb="40">
      <t>ウカワチクヨセン</t>
    </rPh>
    <rPh sb="40" eb="42">
      <t>ダイイチ</t>
    </rPh>
    <rPh sb="45" eb="47">
      <t>ケッテイ</t>
    </rPh>
    <rPh sb="47" eb="48">
      <t>セン</t>
    </rPh>
    <rPh sb="49" eb="50">
      <t>スス</t>
    </rPh>
    <phoneticPr fontId="1"/>
  </si>
  <si>
    <t>　10月25日（日）宇河地区予選２日目、各リーグ戦２位の8チームは、宇河地区第９ ・１０ ・１１・１２ ・１３代表</t>
    <rPh sb="3" eb="4">
      <t>ガツ</t>
    </rPh>
    <rPh sb="6" eb="7">
      <t>ヒ</t>
    </rPh>
    <rPh sb="8" eb="9">
      <t>ヒ</t>
    </rPh>
    <rPh sb="10" eb="16">
      <t>ウガワチクヨセン</t>
    </rPh>
    <rPh sb="17" eb="19">
      <t>ヒメ</t>
    </rPh>
    <rPh sb="20" eb="21">
      <t>カク</t>
    </rPh>
    <rPh sb="24" eb="25">
      <t>セン</t>
    </rPh>
    <rPh sb="26" eb="27">
      <t>イ</t>
    </rPh>
    <rPh sb="34" eb="36">
      <t>ウカワ</t>
    </rPh>
    <rPh sb="36" eb="38">
      <t>チク</t>
    </rPh>
    <rPh sb="38" eb="39">
      <t>ダイ</t>
    </rPh>
    <rPh sb="55" eb="57">
      <t>ダイヒョウ</t>
    </rPh>
    <phoneticPr fontId="1"/>
  </si>
  <si>
    <t>　石井緑地 Ｎｏ６</t>
    <rPh sb="1" eb="3">
      <t>イシイ</t>
    </rPh>
    <rPh sb="3" eb="5">
      <t>リョクチ</t>
    </rPh>
    <phoneticPr fontId="1"/>
  </si>
  <si>
    <t>　石井緑地 Ｎｏ５</t>
    <rPh sb="1" eb="3">
      <t>イシイ</t>
    </rPh>
    <rPh sb="3" eb="5">
      <t>リョクチ</t>
    </rPh>
    <phoneticPr fontId="1"/>
  </si>
  <si>
    <r>
      <t>　　　　　　　　　☆　太枠内チーム、会場運営担当よろしくお願いします。</t>
    </r>
    <r>
      <rPr>
        <sz val="11"/>
        <color theme="1"/>
        <rFont val="ＭＳ Ｐゴシック"/>
        <family val="3"/>
        <charset val="128"/>
      </rPr>
      <t>（１７日リーグ戦後に決めます）</t>
    </r>
    <rPh sb="11" eb="13">
      <t>フトワク</t>
    </rPh>
    <rPh sb="13" eb="14">
      <t>ナイ</t>
    </rPh>
    <rPh sb="20" eb="22">
      <t>ウンエイ</t>
    </rPh>
    <rPh sb="29" eb="30">
      <t>ネガ</t>
    </rPh>
    <rPh sb="38" eb="39">
      <t>ヒ</t>
    </rPh>
    <rPh sb="42" eb="43">
      <t>セン</t>
    </rPh>
    <rPh sb="43" eb="44">
      <t>ゴ</t>
    </rPh>
    <rPh sb="45" eb="46">
      <t>キ</t>
    </rPh>
    <phoneticPr fontId="1"/>
  </si>
  <si>
    <t>　当日の日程、審判割り当てなどの確認をお願いします。</t>
    <rPh sb="1" eb="3">
      <t>トウジツ</t>
    </rPh>
    <rPh sb="4" eb="6">
      <t>ニッテイ</t>
    </rPh>
    <rPh sb="7" eb="9">
      <t>シンパン</t>
    </rPh>
    <rPh sb="9" eb="10">
      <t>ワ</t>
    </rPh>
    <rPh sb="11" eb="12">
      <t>ア</t>
    </rPh>
    <rPh sb="16" eb="18">
      <t>カクニン</t>
    </rPh>
    <rPh sb="20" eb="21">
      <t>ネガ</t>
    </rPh>
    <phoneticPr fontId="1"/>
  </si>
  <si>
    <t>　予期せぬ事情で試合参加困難な場合は地区代表へ報告のうえ、当日の試合開始前の監督会議に出席し</t>
    <rPh sb="1" eb="3">
      <t>ヨキ</t>
    </rPh>
    <rPh sb="5" eb="7">
      <t>ジジョウ</t>
    </rPh>
    <rPh sb="8" eb="10">
      <t>シアイ</t>
    </rPh>
    <rPh sb="10" eb="12">
      <t>サンカ</t>
    </rPh>
    <rPh sb="12" eb="14">
      <t>コンナン</t>
    </rPh>
    <rPh sb="15" eb="17">
      <t>バアイ</t>
    </rPh>
    <rPh sb="18" eb="22">
      <t>チクダイヒョウ</t>
    </rPh>
    <rPh sb="23" eb="25">
      <t>ホウコク</t>
    </rPh>
    <rPh sb="29" eb="31">
      <t>トウジツ</t>
    </rPh>
    <rPh sb="32" eb="34">
      <t>シアイ</t>
    </rPh>
    <rPh sb="34" eb="36">
      <t>カイシ</t>
    </rPh>
    <rPh sb="36" eb="37">
      <t>マエ</t>
    </rPh>
    <rPh sb="38" eb="42">
      <t>カントクカイギ</t>
    </rPh>
    <rPh sb="43" eb="44">
      <t>デ</t>
    </rPh>
    <rPh sb="44" eb="45">
      <t>セキ</t>
    </rPh>
    <phoneticPr fontId="1"/>
  </si>
  <si>
    <t>３位</t>
    <rPh sb="1" eb="2">
      <t>イ</t>
    </rPh>
    <phoneticPr fontId="1"/>
  </si>
  <si>
    <t>２位</t>
    <rPh sb="1" eb="2">
      <t>イ</t>
    </rPh>
    <phoneticPr fontId="1"/>
  </si>
  <si>
    <t>１位</t>
    <rPh sb="1" eb="2">
      <t>イ</t>
    </rPh>
    <phoneticPr fontId="1"/>
  </si>
  <si>
    <t>４位</t>
    <rPh sb="1" eb="2">
      <t>イ</t>
    </rPh>
    <phoneticPr fontId="1"/>
  </si>
  <si>
    <t>　a:：石井ＦＣ，　b：:S4スペランツァ</t>
    <rPh sb="4" eb="6">
      <t>イシイ</t>
    </rPh>
    <phoneticPr fontId="1"/>
  </si>
  <si>
    <t>△</t>
    <phoneticPr fontId="1"/>
  </si>
  <si>
    <t>ー１２</t>
    <phoneticPr fontId="1"/>
  </si>
  <si>
    <t>清原ＳＳＳ</t>
    <rPh sb="0" eb="2">
      <t>キヨハラ</t>
    </rPh>
    <phoneticPr fontId="1"/>
  </si>
  <si>
    <t>みはらSCJe</t>
  </si>
  <si>
    <t>みはらSCJe</t>
    <phoneticPr fontId="1"/>
  </si>
  <si>
    <t>岡西FC</t>
    <rPh sb="0" eb="2">
      <t>オカニシ</t>
    </rPh>
    <phoneticPr fontId="1"/>
  </si>
  <si>
    <t>上三川ＳＣ</t>
    <rPh sb="0" eb="3">
      <t>カミノカワ</t>
    </rPh>
    <phoneticPr fontId="1"/>
  </si>
  <si>
    <t>富士見SSS</t>
    <rPh sb="0" eb="6">
      <t>フジミsss</t>
    </rPh>
    <phoneticPr fontId="1"/>
  </si>
  <si>
    <t>清 原 ＳＳＳ</t>
    <rPh sb="0" eb="1">
      <t>キヨ</t>
    </rPh>
    <rPh sb="2" eb="3">
      <t>ハラ</t>
    </rPh>
    <phoneticPr fontId="1"/>
  </si>
  <si>
    <t>清 原 南 小</t>
    <rPh sb="0" eb="1">
      <t>キヨ</t>
    </rPh>
    <rPh sb="2" eb="3">
      <t>ハラ</t>
    </rPh>
    <rPh sb="4" eb="5">
      <t>ミナミ</t>
    </rPh>
    <rPh sb="6" eb="7">
      <t>ショウ</t>
    </rPh>
    <phoneticPr fontId="1"/>
  </si>
  <si>
    <t>石 井 緑 地 Ｎｏ５</t>
    <rPh sb="0" eb="1">
      <t>イシ</t>
    </rPh>
    <rPh sb="2" eb="3">
      <t>イ</t>
    </rPh>
    <rPh sb="4" eb="5">
      <t>ミドリ</t>
    </rPh>
    <rPh sb="6" eb="7">
      <t>チ</t>
    </rPh>
    <phoneticPr fontId="1"/>
  </si>
  <si>
    <t>富 士 見 SSS</t>
    <rPh sb="0" eb="1">
      <t>トミ</t>
    </rPh>
    <rPh sb="2" eb="3">
      <t>シ</t>
    </rPh>
    <rPh sb="4" eb="5">
      <t>ミ</t>
    </rPh>
    <phoneticPr fontId="1"/>
  </si>
  <si>
    <t>シャルムグランツSC</t>
    <phoneticPr fontId="1"/>
  </si>
  <si>
    <t>雀宮FC</t>
    <rPh sb="0" eb="4">
      <t>スズメノミヤfc</t>
    </rPh>
    <phoneticPr fontId="1"/>
  </si>
  <si>
    <t>FCスポルト</t>
    <phoneticPr fontId="1"/>
  </si>
  <si>
    <t>GP白沢グランド</t>
    <rPh sb="2" eb="4">
      <t>シラサワ</t>
    </rPh>
    <phoneticPr fontId="1"/>
  </si>
  <si>
    <t>豊郷JFC宇都宮</t>
    <rPh sb="0" eb="8">
      <t>トヨサトjfcウツノミヤ</t>
    </rPh>
    <phoneticPr fontId="1"/>
  </si>
  <si>
    <t>unionn SC</t>
  </si>
  <si>
    <t>unionn SC</t>
    <phoneticPr fontId="1"/>
  </si>
  <si>
    <t>宝木キッカーズ</t>
    <rPh sb="0" eb="2">
      <t>タカラモク</t>
    </rPh>
    <phoneticPr fontId="1"/>
  </si>
  <si>
    <t>カテｯト白沢ＳＳ</t>
    <rPh sb="4" eb="8">
      <t>シラザワss</t>
    </rPh>
    <phoneticPr fontId="1"/>
  </si>
  <si>
    <t>宇内付属小SSS</t>
    <rPh sb="0" eb="5">
      <t>ウダイフゾクショウ</t>
    </rPh>
    <phoneticPr fontId="1"/>
  </si>
  <si>
    <t>上河内JSC</t>
    <rPh sb="0" eb="6">
      <t>カミカワウチjsc</t>
    </rPh>
    <phoneticPr fontId="1"/>
  </si>
  <si>
    <t>SUGAO SC</t>
    <phoneticPr fontId="1"/>
  </si>
  <si>
    <t>石 井 緑 地 Ｎｏ６</t>
    <rPh sb="0" eb="1">
      <t>イシ</t>
    </rPh>
    <rPh sb="2" eb="3">
      <t>イ</t>
    </rPh>
    <rPh sb="4" eb="5">
      <t>ミドリ</t>
    </rPh>
    <rPh sb="6" eb="7">
      <t>チ</t>
    </rPh>
    <phoneticPr fontId="1"/>
  </si>
  <si>
    <t>サウス宇都宮SC</t>
    <rPh sb="3" eb="8">
      <t>ウツノミヤsc</t>
    </rPh>
    <phoneticPr fontId="1"/>
  </si>
  <si>
    <t>ともぞうＳＣ B</t>
    <phoneticPr fontId="1"/>
  </si>
  <si>
    <t>昭和戸祭SC</t>
    <rPh sb="0" eb="6">
      <t>ショウワトマツリsc</t>
    </rPh>
    <phoneticPr fontId="1"/>
  </si>
  <si>
    <t>S４ スペランツァ</t>
  </si>
  <si>
    <t>S４ スペランツァ</t>
    <phoneticPr fontId="1"/>
  </si>
  <si>
    <t>石井FC</t>
    <rPh sb="0" eb="2">
      <t>イシイ</t>
    </rPh>
    <phoneticPr fontId="1"/>
  </si>
  <si>
    <t>FCアネーロ宇都宮</t>
    <rPh sb="6" eb="9">
      <t>ウツノミヤ</t>
    </rPh>
    <phoneticPr fontId="1"/>
  </si>
  <si>
    <t>綠が丘YFC</t>
    <rPh sb="0" eb="1">
      <t>ミドリ</t>
    </rPh>
    <rPh sb="2" eb="3">
      <t>オカ</t>
    </rPh>
    <phoneticPr fontId="1"/>
  </si>
  <si>
    <t>FCグランディール宇都宮</t>
    <rPh sb="9" eb="12">
      <t>ウツノミヤ</t>
    </rPh>
    <phoneticPr fontId="1"/>
  </si>
  <si>
    <t>国本JSC</t>
    <rPh sb="0" eb="2">
      <t>クニモト</t>
    </rPh>
    <phoneticPr fontId="1"/>
  </si>
  <si>
    <t>ブラッドレスＳＳ</t>
    <phoneticPr fontId="1"/>
  </si>
  <si>
    <t>河内SCジベニール</t>
    <rPh sb="0" eb="2">
      <t>カワチ</t>
    </rPh>
    <phoneticPr fontId="1"/>
  </si>
  <si>
    <t>本郷北ＦＣ</t>
    <rPh sb="0" eb="5">
      <t>ホンゴウキタfc</t>
    </rPh>
    <phoneticPr fontId="1"/>
  </si>
  <si>
    <t>富士見SSS</t>
    <rPh sb="0" eb="6">
      <t>フジミsss</t>
    </rPh>
    <phoneticPr fontId="1"/>
  </si>
  <si>
    <t>シャルムグランツSC</t>
    <phoneticPr fontId="1"/>
  </si>
  <si>
    <t>　　　　　　　　　　          第３８回 U-11 栃木県少年サッカー大会　宇河予選
　　　　　　　　　　　　　　　　         １０月２５日（日）　　試合結果 Ⅰ</t>
    <rPh sb="30" eb="32">
      <t>トチギ</t>
    </rPh>
    <rPh sb="32" eb="33">
      <t>ケン</t>
    </rPh>
    <rPh sb="33" eb="35">
      <t>ショウネン</t>
    </rPh>
    <rPh sb="79" eb="80">
      <t>ヒ</t>
    </rPh>
    <phoneticPr fontId="6"/>
  </si>
  <si>
    <t>union SC</t>
    <phoneticPr fontId="1"/>
  </si>
  <si>
    <t>SUGAO SC</t>
    <phoneticPr fontId="1"/>
  </si>
  <si>
    <t>カテｯト白沢ＳＳ</t>
    <rPh sb="4" eb="8">
      <t>シラザワss</t>
    </rPh>
    <phoneticPr fontId="1"/>
  </si>
  <si>
    <t>上河内JSC</t>
    <rPh sb="0" eb="6">
      <t>カミカワウチjsc</t>
    </rPh>
    <phoneticPr fontId="1"/>
  </si>
  <si>
    <t>FCアネーロ宇都宮</t>
    <rPh sb="6" eb="9">
      <t>ウツノミヤ</t>
    </rPh>
    <phoneticPr fontId="1"/>
  </si>
  <si>
    <t>S4スペランツァ</t>
    <phoneticPr fontId="1"/>
  </si>
  <si>
    <t>昭和戸祭SC</t>
    <rPh sb="0" eb="6">
      <t>ショウワトマツリsc</t>
    </rPh>
    <phoneticPr fontId="1"/>
  </si>
  <si>
    <t>石井FC</t>
    <rPh sb="0" eb="2">
      <t>イシイ</t>
    </rPh>
    <phoneticPr fontId="1"/>
  </si>
  <si>
    <t>ー5</t>
    <phoneticPr fontId="1"/>
  </si>
  <si>
    <t>FCグランディール</t>
    <phoneticPr fontId="1"/>
  </si>
  <si>
    <t>本郷北ＦＣ</t>
    <rPh sb="0" eb="5">
      <t>ホンゴウキタfc</t>
    </rPh>
    <phoneticPr fontId="1"/>
  </si>
  <si>
    <t>国本JSC</t>
    <rPh sb="0" eb="2">
      <t>クニモト</t>
    </rPh>
    <phoneticPr fontId="1"/>
  </si>
  <si>
    <t>ブラッドレスＳＳ</t>
    <phoneticPr fontId="1"/>
  </si>
  <si>
    <t>陽 南 小</t>
    <rPh sb="0" eb="1">
      <t>ヨウ</t>
    </rPh>
    <rPh sb="2" eb="3">
      <t>ミナミ</t>
    </rPh>
    <rPh sb="4" eb="5">
      <t>ショウ</t>
    </rPh>
    <phoneticPr fontId="1"/>
  </si>
  <si>
    <t>P</t>
    <phoneticPr fontId="1"/>
  </si>
  <si>
    <t>k</t>
    <phoneticPr fontId="1"/>
  </si>
  <si>
    <t>国本JSC</t>
    <rPh sb="0" eb="5">
      <t>クニモトjsc</t>
    </rPh>
    <phoneticPr fontId="1"/>
  </si>
  <si>
    <t>G1位</t>
    <rPh sb="2" eb="3">
      <t>イ</t>
    </rPh>
    <phoneticPr fontId="1"/>
  </si>
  <si>
    <t>みはらSC Jr</t>
    <phoneticPr fontId="1"/>
  </si>
  <si>
    <t>清原ＳＳＳ</t>
    <rPh sb="0" eb="2">
      <t>キヨハラ</t>
    </rPh>
    <phoneticPr fontId="1"/>
  </si>
  <si>
    <t>△</t>
    <phoneticPr fontId="1"/>
  </si>
  <si>
    <t>リーグ：1位</t>
    <rPh sb="5" eb="6">
      <t>イ</t>
    </rPh>
    <phoneticPr fontId="1"/>
  </si>
  <si>
    <t>リーグ:：２位</t>
    <rPh sb="6" eb="7">
      <t>イ</t>
    </rPh>
    <phoneticPr fontId="1"/>
  </si>
  <si>
    <t>　県）大会出場：清原ＳＳＳ、　富士見SSS、　unionn SC、　SUGAO SC　、FCアネーロ宇都宮、　S4スペランツァ、</t>
    <rPh sb="1" eb="2">
      <t>ケン</t>
    </rPh>
    <rPh sb="3" eb="5">
      <t>タイカイ</t>
    </rPh>
    <rPh sb="5" eb="6">
      <t>デ</t>
    </rPh>
    <rPh sb="6" eb="7">
      <t>バ</t>
    </rPh>
    <rPh sb="8" eb="13">
      <t>キヨハラsss</t>
    </rPh>
    <rPh sb="15" eb="21">
      <t>フジミsss</t>
    </rPh>
    <rPh sb="44" eb="53">
      <t>fcアネーロウツノミヤ</t>
    </rPh>
    <phoneticPr fontId="1"/>
  </si>
  <si>
    <t>　　　　　　　　　FCグランディール宇都宮、　本郷北ＦＣ、</t>
    <rPh sb="18" eb="21">
      <t>ウツノミヤ</t>
    </rPh>
    <rPh sb="23" eb="28">
      <t>ホンゴウキタfc</t>
    </rPh>
    <phoneticPr fontId="1"/>
  </si>
  <si>
    <t>石井緑地Ｎｏ４</t>
    <rPh sb="0" eb="4">
      <t>イシイリョクチ</t>
    </rPh>
    <phoneticPr fontId="1"/>
  </si>
  <si>
    <t>石井緑地No６</t>
    <rPh sb="0" eb="2">
      <t>イシイ</t>
    </rPh>
    <rPh sb="2" eb="4">
      <t>リョクチ</t>
    </rPh>
    <phoneticPr fontId="1"/>
  </si>
  <si>
    <t xml:space="preserve"> １１：３０</t>
    <phoneticPr fontId="1"/>
  </si>
  <si>
    <t xml:space="preserve"> １１：２０</t>
    <phoneticPr fontId="1"/>
  </si>
  <si>
    <t>　☆　県）大会第一シード決定戦の対戦日程は、天候不順により順延の場合は別途お知らせします。</t>
    <rPh sb="3" eb="4">
      <t>ケン</t>
    </rPh>
    <rPh sb="5" eb="7">
      <t>タイカイ</t>
    </rPh>
    <rPh sb="7" eb="9">
      <t>ダイイチ</t>
    </rPh>
    <rPh sb="12" eb="15">
      <t>ケッテイセン</t>
    </rPh>
    <rPh sb="16" eb="18">
      <t>タイセン</t>
    </rPh>
    <rPh sb="18" eb="20">
      <t>ニッテイ</t>
    </rPh>
    <rPh sb="22" eb="26">
      <t>テンコウフジュン</t>
    </rPh>
    <rPh sb="29" eb="31">
      <t>ジュンエン</t>
    </rPh>
    <rPh sb="32" eb="34">
      <t>バアイ</t>
    </rPh>
    <rPh sb="35" eb="37">
      <t>ベット</t>
    </rPh>
    <rPh sb="38" eb="39">
      <t>シ</t>
    </rPh>
    <phoneticPr fontId="1"/>
  </si>
  <si>
    <t>　　　審判委員会の派遣困難が予想されます参加チームには帯同審判員の準備お願いします。</t>
    <rPh sb="3" eb="8">
      <t>シンパンイインカイ</t>
    </rPh>
    <rPh sb="9" eb="11">
      <t>ハケン</t>
    </rPh>
    <rPh sb="11" eb="13">
      <t>コンナン</t>
    </rPh>
    <rPh sb="14" eb="16">
      <t>ヨソウ</t>
    </rPh>
    <rPh sb="20" eb="22">
      <t>サンカ</t>
    </rPh>
    <rPh sb="27" eb="32">
      <t>タイドウシンパンイン</t>
    </rPh>
    <rPh sb="33" eb="35">
      <t>ジュンビ</t>
    </rPh>
    <rPh sb="36" eb="37">
      <t>ネガ</t>
    </rPh>
    <phoneticPr fontId="1"/>
  </si>
  <si>
    <t>　☆　県）大会代表決定戦の対戦日程は、天候不順により順延の場合は別途お知らせします。</t>
    <rPh sb="3" eb="4">
      <t>ケン</t>
    </rPh>
    <rPh sb="5" eb="7">
      <t>タイカイ</t>
    </rPh>
    <rPh sb="7" eb="8">
      <t>ダイ</t>
    </rPh>
    <rPh sb="8" eb="9">
      <t>ヒョウ</t>
    </rPh>
    <rPh sb="9" eb="12">
      <t>ケッテイセン</t>
    </rPh>
    <rPh sb="13" eb="15">
      <t>タイセン</t>
    </rPh>
    <rPh sb="15" eb="17">
      <t>ニッテイ</t>
    </rPh>
    <rPh sb="19" eb="23">
      <t>テンコウフジュン</t>
    </rPh>
    <rPh sb="26" eb="28">
      <t>ジュンエン</t>
    </rPh>
    <rPh sb="29" eb="31">
      <t>バアイ</t>
    </rPh>
    <rPh sb="32" eb="34">
      <t>ベット</t>
    </rPh>
    <rPh sb="35" eb="36">
      <t>シ</t>
    </rPh>
    <phoneticPr fontId="1"/>
  </si>
  <si>
    <t>　　　審判委員会より派遣が困難場合は参加チーム帯同審判員で試合を行います準備お願いします。</t>
    <rPh sb="3" eb="8">
      <t>シンパンイインカイ</t>
    </rPh>
    <rPh sb="10" eb="12">
      <t>ハケン</t>
    </rPh>
    <rPh sb="13" eb="15">
      <t>コンナン</t>
    </rPh>
    <rPh sb="15" eb="17">
      <t>バアイ</t>
    </rPh>
    <rPh sb="18" eb="20">
      <t>サンカ</t>
    </rPh>
    <rPh sb="23" eb="28">
      <t>タイドウシンパンイン</t>
    </rPh>
    <rPh sb="29" eb="31">
      <t>シアイ</t>
    </rPh>
    <rPh sb="32" eb="33">
      <t>オコナ</t>
    </rPh>
    <rPh sb="36" eb="38">
      <t>ジュンビ</t>
    </rPh>
    <rPh sb="39" eb="40">
      <t>ネガ</t>
    </rPh>
    <phoneticPr fontId="1"/>
  </si>
  <si>
    <t xml:space="preserve">                                     　　　太線枠チームＮｏ３・４ 会場担当、よろしくお願いします。</t>
    <rPh sb="40" eb="42">
      <t>フトセン</t>
    </rPh>
    <rPh sb="42" eb="43">
      <t>ワク</t>
    </rPh>
    <rPh sb="62" eb="63">
      <t>ネガ</t>
    </rPh>
    <phoneticPr fontId="1"/>
  </si>
  <si>
    <t>　　　　　　　　　　　 　太線枠チーム Ｎｏ５・６ 会場担当、よろしくお願いします。</t>
    <rPh sb="13" eb="15">
      <t>フトセン</t>
    </rPh>
    <rPh sb="15" eb="16">
      <t>ワク</t>
    </rPh>
    <rPh sb="36" eb="37">
      <t>ネガ</t>
    </rPh>
    <phoneticPr fontId="1"/>
  </si>
  <si>
    <t>石井緑地 No5・６会場  宇）連盟 会場運営 役員 石下理事、事務局 中川</t>
    <rPh sb="0" eb="4">
      <t>イシイリョクチ</t>
    </rPh>
    <rPh sb="10" eb="12">
      <t>カイジョウ</t>
    </rPh>
    <rPh sb="14" eb="15">
      <t>ウ</t>
    </rPh>
    <rPh sb="16" eb="18">
      <t>レンメイ</t>
    </rPh>
    <rPh sb="19" eb="21">
      <t>カイジョウ</t>
    </rPh>
    <rPh sb="21" eb="23">
      <t>ウンエイ</t>
    </rPh>
    <rPh sb="24" eb="26">
      <t>ヤクイン</t>
    </rPh>
    <rPh sb="27" eb="29">
      <t>イシシタ</t>
    </rPh>
    <rPh sb="29" eb="31">
      <t>リジ</t>
    </rPh>
    <rPh sb="32" eb="35">
      <t>ジムキョク</t>
    </rPh>
    <rPh sb="36" eb="38">
      <t>ナカガワ</t>
    </rPh>
    <phoneticPr fontId="1"/>
  </si>
  <si>
    <t>石井緑地 No5・６会場  宇）連盟 会場運営 役員 長谷川理事、事務局 中川</t>
    <rPh sb="0" eb="4">
      <t>イシイリョクチ</t>
    </rPh>
    <rPh sb="10" eb="12">
      <t>カイジョウ</t>
    </rPh>
    <rPh sb="14" eb="15">
      <t>ウ</t>
    </rPh>
    <rPh sb="16" eb="18">
      <t>レンメイ</t>
    </rPh>
    <rPh sb="19" eb="21">
      <t>カイジョウ</t>
    </rPh>
    <rPh sb="21" eb="23">
      <t>ウンエイ</t>
    </rPh>
    <rPh sb="24" eb="26">
      <t>ヤクイン</t>
    </rPh>
    <rPh sb="27" eb="30">
      <t>ハセガワ</t>
    </rPh>
    <rPh sb="30" eb="32">
      <t>リジ</t>
    </rPh>
    <rPh sb="33" eb="36">
      <t>ジムキョク</t>
    </rPh>
    <rPh sb="37" eb="39">
      <t>ナカガワ</t>
    </rPh>
    <phoneticPr fontId="1"/>
  </si>
  <si>
    <t>会場</t>
    <rPh sb="0" eb="2">
      <t>カイジョウ</t>
    </rPh>
    <phoneticPr fontId="1"/>
  </si>
  <si>
    <t>　①の勝者：宇河第９代表</t>
    <rPh sb="3" eb="5">
      <t>ショウシャ</t>
    </rPh>
    <rPh sb="6" eb="8">
      <t>ウカワ</t>
    </rPh>
    <rPh sb="8" eb="9">
      <t>ダイ</t>
    </rPh>
    <rPh sb="10" eb="12">
      <t>ダイヒョウ</t>
    </rPh>
    <phoneticPr fontId="1"/>
  </si>
  <si>
    <t>　②の勝者：宇河第１０代表</t>
    <rPh sb="3" eb="5">
      <t>ショウシャ</t>
    </rPh>
    <rPh sb="6" eb="8">
      <t>ウカワ</t>
    </rPh>
    <rPh sb="8" eb="9">
      <t>ダイ</t>
    </rPh>
    <rPh sb="11" eb="13">
      <t>ダイヒョウ</t>
    </rPh>
    <phoneticPr fontId="1"/>
  </si>
  <si>
    <t>　⑦の勝者：宇河第１３代表</t>
    <rPh sb="3" eb="4">
      <t>カ</t>
    </rPh>
    <rPh sb="4" eb="5">
      <t>モノ</t>
    </rPh>
    <rPh sb="6" eb="7">
      <t>ウ</t>
    </rPh>
    <rPh sb="7" eb="8">
      <t>カワ</t>
    </rPh>
    <rPh sb="8" eb="9">
      <t>ダイ</t>
    </rPh>
    <rPh sb="11" eb="12">
      <t>ダイ</t>
    </rPh>
    <rPh sb="12" eb="13">
      <t>ヒョウ</t>
    </rPh>
    <phoneticPr fontId="1"/>
  </si>
  <si>
    <t>　③の勝者：宇河第１１代表</t>
    <rPh sb="3" eb="5">
      <t>ショウシャ</t>
    </rPh>
    <rPh sb="6" eb="8">
      <t>ウカワ</t>
    </rPh>
    <rPh sb="8" eb="9">
      <t>ダイ</t>
    </rPh>
    <rPh sb="11" eb="13">
      <t>ダイヒョウ</t>
    </rPh>
    <phoneticPr fontId="1"/>
  </si>
  <si>
    <t>　④の勝者：宇河第１２代表</t>
    <rPh sb="3" eb="5">
      <t>ショウシャ</t>
    </rPh>
    <rPh sb="6" eb="8">
      <t>ウカワ</t>
    </rPh>
    <rPh sb="8" eb="9">
      <t>ダイ</t>
    </rPh>
    <rPh sb="11" eb="13">
      <t>ダイヒョウ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</si>
</sst>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yyyy&quot;年&quot;m&quot;月&quot;d&quot;日&quot;;@"/>
    <numFmt numFmtId="179" formatCode="yyyy/m/d&quot; (&quot;aaa&quot;)&quot;"/>
  </numFmts>
  <fonts count="3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6"/>
      <name val="游ゴシック"/>
      <family val="3"/>
      <charset val="128"/>
      <scheme val="minor"/>
    </font>
    <font>
      <sz val="14"/>
      <color theme="1"/>
      <name val="ＭＳ Ｐゴシック"/>
      <family val="3"/>
      <charset val="128"/>
    </font>
    <font>
      <sz val="12"/>
      <color theme="1"/>
      <name val="ＭＳ Ｐゴシック"/>
      <family val="3"/>
      <charset val="128"/>
    </font>
    <font>
      <b/>
      <i/>
      <u/>
      <sz val="12"/>
      <color theme="1"/>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font>
    <font>
      <u/>
      <sz val="12"/>
      <color theme="1"/>
      <name val="ＭＳ Ｐゴシック"/>
      <family val="3"/>
      <charset val="128"/>
    </font>
    <font>
      <i/>
      <sz val="12"/>
      <color theme="1"/>
      <name val="ＭＳ Ｐゴシック"/>
      <family val="3"/>
      <charset val="128"/>
    </font>
    <font>
      <b/>
      <sz val="12"/>
      <name val="ＭＳ Ｐゴシック"/>
      <family val="3"/>
      <charset val="128"/>
    </font>
    <font>
      <sz val="9"/>
      <color theme="1"/>
      <name val="ＭＳ Ｐゴシック"/>
      <family val="3"/>
      <charset val="128"/>
    </font>
    <font>
      <b/>
      <sz val="10"/>
      <color theme="1"/>
      <name val="ＭＳ Ｐゴシック"/>
      <family val="3"/>
      <charset val="128"/>
    </font>
    <font>
      <sz val="10"/>
      <color theme="1"/>
      <name val="ＭＳ Ｐゴシック"/>
      <family val="3"/>
      <charset val="128"/>
    </font>
    <font>
      <sz val="10"/>
      <name val="ＭＳ Ｐゴシック"/>
      <family val="3"/>
      <charset val="128"/>
    </font>
    <font>
      <strike/>
      <sz val="11"/>
      <color theme="1"/>
      <name val="ＭＳ Ｐゴシック"/>
      <family val="3"/>
      <charset val="128"/>
    </font>
    <font>
      <sz val="14"/>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6"/>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4"/>
      <color theme="1"/>
      <name val="ＭＳ Ｐゴシック"/>
      <family val="3"/>
      <charset val="128"/>
    </font>
    <font>
      <sz val="9"/>
      <name val="ＭＳ Ｐゴシック"/>
      <family val="3"/>
      <charset val="128"/>
    </font>
    <font>
      <b/>
      <sz val="11"/>
      <color theme="1"/>
      <name val="游ゴシック"/>
      <family val="3"/>
      <charset val="128"/>
      <scheme val="minor"/>
    </font>
    <font>
      <b/>
      <sz val="11"/>
      <color theme="1"/>
      <name val="游ゴシック"/>
      <family val="2"/>
      <charset val="128"/>
      <scheme val="minor"/>
    </font>
    <font>
      <b/>
      <sz val="11"/>
      <name val="ＭＳ Ｐゴシック"/>
      <family val="3"/>
      <charset val="128"/>
    </font>
    <font>
      <b/>
      <sz val="10"/>
      <color theme="1"/>
      <name val="游ゴシック"/>
      <family val="2"/>
      <charset val="128"/>
      <scheme val="minor"/>
    </font>
    <font>
      <sz val="1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69">
    <border>
      <left/>
      <right/>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mediumDashed">
        <color auto="1"/>
      </top>
      <bottom/>
      <diagonal/>
    </border>
    <border diagonalUp="1">
      <left style="thin">
        <color auto="1"/>
      </left>
      <right style="thin">
        <color auto="1"/>
      </right>
      <top style="thin">
        <color auto="1"/>
      </top>
      <bottom/>
      <diagonal style="hair">
        <color auto="1"/>
      </diagonal>
    </border>
    <border diagonalUp="1">
      <left style="thin">
        <color auto="1"/>
      </left>
      <right style="thin">
        <color auto="1"/>
      </right>
      <top/>
      <bottom style="thin">
        <color auto="1"/>
      </bottom>
      <diagonal style="hair">
        <color auto="1"/>
      </diagonal>
    </border>
    <border>
      <left/>
      <right/>
      <top/>
      <bottom style="dashed">
        <color auto="1"/>
      </bottom>
      <diagonal/>
    </border>
    <border>
      <left/>
      <right/>
      <top style="dashed">
        <color auto="1"/>
      </top>
      <bottom/>
      <diagonal/>
    </border>
    <border>
      <left style="thin">
        <color auto="1"/>
      </left>
      <right/>
      <top style="medium">
        <color auto="1"/>
      </top>
      <bottom/>
      <diagonal/>
    </border>
    <border>
      <left style="thin">
        <color auto="1"/>
      </left>
      <right/>
      <top/>
      <bottom style="medium">
        <color auto="1"/>
      </bottom>
      <diagonal/>
    </border>
    <border>
      <left style="medium">
        <color auto="1"/>
      </left>
      <right style="thin">
        <color auto="1"/>
      </right>
      <top/>
      <bottom/>
      <diagonal/>
    </border>
    <border>
      <left style="medium">
        <color auto="1"/>
      </left>
      <right/>
      <top style="thin">
        <color auto="1"/>
      </top>
      <bottom/>
      <diagonal/>
    </border>
    <border>
      <left style="medium">
        <color auto="1"/>
      </left>
      <right/>
      <top/>
      <bottom style="thin">
        <color auto="1"/>
      </bottom>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bottom/>
      <diagonal/>
    </border>
  </borders>
  <cellStyleXfs count="5">
    <xf numFmtId="0" fontId="0"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cellStyleXfs>
  <cellXfs count="882">
    <xf numFmtId="0" fontId="0" fillId="0" borderId="0" xfId="0">
      <alignment vertical="center"/>
    </xf>
    <xf numFmtId="0" fontId="8" fillId="0" borderId="0" xfId="1" applyFont="1">
      <alignment vertical="center"/>
    </xf>
    <xf numFmtId="176" fontId="9" fillId="0" borderId="0" xfId="1" applyNumberFormat="1" applyFont="1">
      <alignment vertical="center"/>
    </xf>
    <xf numFmtId="177" fontId="8" fillId="0" borderId="0" xfId="3" applyNumberFormat="1" applyFont="1" applyAlignment="1">
      <alignment horizontal="left" vertical="center"/>
    </xf>
    <xf numFmtId="0" fontId="8" fillId="0" borderId="0" xfId="2" applyFont="1" applyAlignment="1">
      <alignment horizontal="left" vertical="center"/>
    </xf>
    <xf numFmtId="0" fontId="13" fillId="0" borderId="0" xfId="3" applyFont="1">
      <alignment vertical="center"/>
    </xf>
    <xf numFmtId="0" fontId="8" fillId="0" borderId="0" xfId="2" applyFont="1">
      <alignment vertical="center"/>
    </xf>
    <xf numFmtId="0" fontId="8" fillId="0" borderId="0" xfId="2" applyFont="1" applyAlignment="1">
      <alignment horizontal="center" vertical="center" shrinkToFit="1"/>
    </xf>
    <xf numFmtId="0" fontId="8" fillId="0" borderId="0" xfId="3" applyFont="1" applyAlignment="1">
      <alignment horizontal="center" vertical="center"/>
    </xf>
    <xf numFmtId="177" fontId="8" fillId="0" borderId="0" xfId="3" applyNumberFormat="1" applyFont="1" applyAlignment="1">
      <alignment horizontal="left" vertical="center" shrinkToFit="1"/>
    </xf>
    <xf numFmtId="0" fontId="13" fillId="0" borderId="0" xfId="1" applyFont="1">
      <alignment vertical="center"/>
    </xf>
    <xf numFmtId="0" fontId="13" fillId="0" borderId="0" xfId="1" applyFont="1" applyAlignment="1">
      <alignment vertical="center" textRotation="255" shrinkToFit="1"/>
    </xf>
    <xf numFmtId="0" fontId="8" fillId="0" borderId="38"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6" xfId="2" applyFont="1" applyBorder="1" applyAlignment="1">
      <alignment horizontal="left" shrinkToFit="1"/>
    </xf>
    <xf numFmtId="0" fontId="8" fillId="0" borderId="6" xfId="1" applyFont="1" applyBorder="1" applyAlignment="1">
      <alignment horizontal="left" vertical="center" shrinkToFit="1"/>
    </xf>
    <xf numFmtId="0" fontId="8" fillId="0" borderId="0" xfId="1" applyFont="1" applyAlignment="1">
      <alignment horizontal="center" vertical="center" shrinkToFit="1"/>
    </xf>
    <xf numFmtId="20" fontId="8" fillId="0" borderId="0" xfId="1" applyNumberFormat="1" applyFont="1" applyAlignment="1">
      <alignment horizontal="center" vertical="center" shrinkToFit="1"/>
    </xf>
    <xf numFmtId="20" fontId="8" fillId="0" borderId="6" xfId="1" applyNumberFormat="1" applyFont="1" applyBorder="1" applyAlignment="1">
      <alignment horizontal="center" vertical="center" shrinkToFit="1"/>
    </xf>
    <xf numFmtId="0" fontId="8" fillId="0" borderId="6" xfId="2" applyFont="1" applyBorder="1" applyAlignment="1">
      <alignment horizontal="center" vertical="center" shrinkToFit="1"/>
    </xf>
    <xf numFmtId="0" fontId="8" fillId="0" borderId="0" xfId="1" quotePrefix="1" applyFont="1" applyAlignment="1">
      <alignment horizontal="center" vertical="center" shrinkToFit="1"/>
    </xf>
    <xf numFmtId="0" fontId="8" fillId="0" borderId="0" xfId="1" applyFont="1" applyAlignment="1">
      <alignment vertical="center" shrinkToFit="1"/>
    </xf>
    <xf numFmtId="0" fontId="8" fillId="0" borderId="6" xfId="1" applyFont="1" applyBorder="1" applyAlignment="1">
      <alignment horizontal="right" vertical="center" shrinkToFit="1"/>
    </xf>
    <xf numFmtId="0" fontId="8" fillId="0" borderId="6" xfId="2" applyFont="1" applyBorder="1" applyAlignment="1">
      <alignment horizontal="right" vertical="center" shrinkToFit="1"/>
    </xf>
    <xf numFmtId="0" fontId="14" fillId="0" borderId="6" xfId="1" applyFont="1" applyBorder="1" applyAlignment="1">
      <alignment horizontal="center" vertical="center" shrinkToFit="1"/>
    </xf>
    <xf numFmtId="0" fontId="14" fillId="0" borderId="6" xfId="2" applyFont="1" applyBorder="1" applyAlignment="1">
      <alignment horizontal="center" vertical="center" shrinkToFit="1"/>
    </xf>
    <xf numFmtId="0" fontId="14" fillId="0" borderId="0" xfId="2" applyFont="1" applyAlignment="1">
      <alignment horizontal="center" vertical="center" shrinkToFit="1"/>
    </xf>
    <xf numFmtId="0" fontId="8" fillId="0" borderId="0" xfId="1" applyFont="1" applyAlignment="1">
      <alignment horizontal="left" vertical="center" shrinkToFit="1"/>
    </xf>
    <xf numFmtId="0" fontId="8" fillId="0" borderId="0" xfId="2" applyFont="1" applyAlignment="1">
      <alignment horizontal="left" vertical="center" shrinkToFit="1"/>
    </xf>
    <xf numFmtId="0" fontId="8" fillId="0" borderId="0" xfId="1" applyFont="1" applyAlignment="1">
      <alignment horizontal="right" vertical="center" shrinkToFit="1"/>
    </xf>
    <xf numFmtId="0" fontId="8" fillId="0" borderId="0" xfId="2" applyFont="1" applyAlignment="1">
      <alignment horizontal="right" vertical="center" shrinkToFit="1"/>
    </xf>
    <xf numFmtId="0" fontId="14" fillId="0" borderId="0" xfId="1" applyFont="1" applyAlignment="1">
      <alignment horizontal="center" vertical="center" shrinkToFit="1"/>
    </xf>
    <xf numFmtId="0" fontId="15" fillId="0" borderId="0" xfId="1" applyFont="1" applyAlignment="1">
      <alignment horizontal="center" vertical="center" shrinkToFit="1"/>
    </xf>
    <xf numFmtId="0" fontId="10" fillId="0" borderId="0" xfId="1" applyFont="1">
      <alignment vertical="center"/>
    </xf>
    <xf numFmtId="0" fontId="10" fillId="0" borderId="0" xfId="1" applyFont="1" applyAlignment="1">
      <alignment vertical="center" shrinkToFit="1"/>
    </xf>
    <xf numFmtId="0" fontId="10" fillId="0" borderId="0" xfId="1" applyFont="1" applyAlignment="1">
      <alignment horizontal="center" vertical="center"/>
    </xf>
    <xf numFmtId="0" fontId="8" fillId="0" borderId="0" xfId="2" applyFont="1" applyAlignment="1">
      <alignment horizontal="center" vertical="center"/>
    </xf>
    <xf numFmtId="0" fontId="10" fillId="3" borderId="38" xfId="1" applyFont="1" applyFill="1" applyBorder="1" applyAlignment="1">
      <alignment horizontal="center" vertical="center" shrinkToFit="1"/>
    </xf>
    <xf numFmtId="0" fontId="10" fillId="3" borderId="38" xfId="1" applyFont="1" applyFill="1" applyBorder="1" applyAlignment="1">
      <alignment horizontal="center" vertical="center"/>
    </xf>
    <xf numFmtId="0" fontId="10" fillId="0" borderId="0" xfId="1" applyFont="1" applyBorder="1" applyAlignment="1">
      <alignment horizontal="center" vertical="center"/>
    </xf>
    <xf numFmtId="0" fontId="8" fillId="0" borderId="0" xfId="2" applyFont="1" applyBorder="1" applyAlignment="1">
      <alignment horizontal="center" vertical="center"/>
    </xf>
    <xf numFmtId="0" fontId="10" fillId="0" borderId="0" xfId="1" applyFont="1" applyBorder="1">
      <alignment vertical="center"/>
    </xf>
    <xf numFmtId="0" fontId="8" fillId="0" borderId="0" xfId="1" applyFont="1" applyAlignment="1">
      <alignment horizontal="left" vertical="center" indent="1"/>
    </xf>
    <xf numFmtId="0" fontId="8" fillId="0" borderId="0" xfId="1" applyFont="1" applyBorder="1" applyAlignment="1">
      <alignment vertical="center"/>
    </xf>
    <xf numFmtId="0" fontId="8" fillId="0" borderId="0" xfId="1" applyFont="1" applyBorder="1">
      <alignment vertical="center"/>
    </xf>
    <xf numFmtId="0" fontId="10" fillId="0" borderId="3" xfId="1" applyFont="1" applyBorder="1" applyAlignment="1">
      <alignment horizontal="center" vertical="center"/>
    </xf>
    <xf numFmtId="0" fontId="10" fillId="3" borderId="0" xfId="1" applyFont="1" applyFill="1" applyBorder="1" applyAlignment="1">
      <alignment horizontal="center" vertical="center"/>
    </xf>
    <xf numFmtId="0" fontId="10" fillId="0" borderId="0" xfId="1" applyFont="1" applyBorder="1" applyAlignment="1">
      <alignment horizontal="left" vertical="center"/>
    </xf>
    <xf numFmtId="0" fontId="8" fillId="0" borderId="0" xfId="2" applyFont="1" applyBorder="1" applyAlignment="1">
      <alignment vertical="center"/>
    </xf>
    <xf numFmtId="0" fontId="8" fillId="0" borderId="0" xfId="1" applyFont="1" applyAlignment="1">
      <alignment horizontal="left" vertical="center"/>
    </xf>
    <xf numFmtId="0" fontId="13" fillId="0" borderId="0" xfId="3" applyFont="1" applyAlignment="1">
      <alignment horizontal="center" vertical="center"/>
    </xf>
    <xf numFmtId="177" fontId="13" fillId="0" borderId="0" xfId="3" applyNumberFormat="1" applyFont="1" applyAlignment="1">
      <alignment horizontal="left" vertical="center" indent="1" shrinkToFit="1"/>
    </xf>
    <xf numFmtId="177" fontId="13" fillId="0" borderId="0" xfId="3" applyNumberFormat="1" applyFont="1" applyBorder="1" applyAlignment="1">
      <alignment horizontal="left" vertical="center" indent="1" shrinkToFit="1"/>
    </xf>
    <xf numFmtId="177" fontId="13" fillId="0" borderId="0" xfId="3" applyNumberFormat="1" applyFont="1" applyBorder="1" applyAlignment="1">
      <alignment horizontal="center" vertical="center" shrinkToFit="1"/>
    </xf>
    <xf numFmtId="0" fontId="13" fillId="0" borderId="0" xfId="2" applyFont="1" applyAlignment="1">
      <alignment horizontal="center" vertical="center" shrinkToFit="1"/>
    </xf>
    <xf numFmtId="0" fontId="11" fillId="0" borderId="0" xfId="0" applyFont="1" applyAlignment="1">
      <alignment vertical="center" shrinkToFit="1"/>
    </xf>
    <xf numFmtId="0" fontId="13" fillId="0" borderId="0" xfId="0" applyFont="1" applyAlignment="1">
      <alignment horizontal="center" vertical="center" shrinkToFit="1"/>
    </xf>
    <xf numFmtId="0" fontId="11" fillId="0" borderId="2" xfId="0" applyFont="1" applyBorder="1" applyAlignment="1">
      <alignment vertical="center" shrinkToFit="1"/>
    </xf>
    <xf numFmtId="0" fontId="13" fillId="0" borderId="3" xfId="0" applyFont="1" applyBorder="1" applyAlignment="1">
      <alignment vertical="center" shrinkToFit="1"/>
    </xf>
    <xf numFmtId="0" fontId="8" fillId="0" borderId="6" xfId="0" applyFont="1" applyBorder="1" applyAlignment="1">
      <alignment horizontal="center" vertical="center" shrinkToFit="1"/>
    </xf>
    <xf numFmtId="0" fontId="11" fillId="0" borderId="1" xfId="0" applyFont="1" applyBorder="1" applyAlignment="1">
      <alignment vertical="center" shrinkToFit="1"/>
    </xf>
    <xf numFmtId="0" fontId="17" fillId="0" borderId="0" xfId="0" applyFont="1" applyAlignment="1">
      <alignment vertical="center" shrinkToFit="1"/>
    </xf>
    <xf numFmtId="0" fontId="13" fillId="0" borderId="5" xfId="0" applyFont="1" applyBorder="1" applyAlignment="1">
      <alignment horizontal="center" vertical="center" shrinkToFit="1"/>
    </xf>
    <xf numFmtId="0" fontId="8" fillId="0" borderId="0" xfId="0" applyFont="1" applyAlignment="1">
      <alignment horizontal="center" vertical="center" shrinkToFit="1"/>
    </xf>
    <xf numFmtId="0" fontId="13" fillId="0" borderId="5" xfId="0" applyFont="1" applyBorder="1" applyAlignment="1">
      <alignment vertical="center" shrinkToFit="1"/>
    </xf>
    <xf numFmtId="0" fontId="13" fillId="0" borderId="6" xfId="0" applyFont="1" applyBorder="1" applyAlignment="1">
      <alignment horizontal="center" vertical="center" shrinkToFit="1"/>
    </xf>
    <xf numFmtId="0" fontId="13" fillId="0" borderId="0" xfId="0" applyFont="1" applyAlignment="1">
      <alignment vertical="center" shrinkToFit="1"/>
    </xf>
    <xf numFmtId="0" fontId="13" fillId="0" borderId="1" xfId="0" applyFont="1" applyBorder="1" applyAlignment="1">
      <alignment horizontal="center" vertical="center" shrinkToFit="1"/>
    </xf>
    <xf numFmtId="0" fontId="13" fillId="0" borderId="8" xfId="0" applyFont="1" applyBorder="1" applyAlignment="1">
      <alignment vertical="center" shrinkToFit="1"/>
    </xf>
    <xf numFmtId="0" fontId="11" fillId="0" borderId="4" xfId="0" applyFont="1" applyBorder="1" applyAlignment="1">
      <alignment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9" fillId="0" borderId="0" xfId="0" applyFont="1">
      <alignment vertical="center"/>
    </xf>
    <xf numFmtId="0" fontId="19" fillId="0" borderId="0" xfId="0" applyFont="1" applyAlignment="1">
      <alignment horizontal="center" vertical="center"/>
    </xf>
    <xf numFmtId="0" fontId="13" fillId="0" borderId="7" xfId="0" applyFont="1" applyBorder="1" applyAlignment="1">
      <alignment horizontal="center" vertical="center" shrinkToFit="1"/>
    </xf>
    <xf numFmtId="0" fontId="17" fillId="0" borderId="0" xfId="0" applyFont="1" applyAlignment="1">
      <alignment horizontal="center" vertical="center"/>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9" fillId="0" borderId="0" xfId="0" applyFont="1" applyBorder="1" applyAlignment="1">
      <alignment vertical="center" shrinkToFit="1"/>
    </xf>
    <xf numFmtId="0" fontId="8" fillId="0" borderId="0" xfId="0" applyFont="1" applyAlignment="1">
      <alignment vertical="center" shrinkToFit="1"/>
    </xf>
    <xf numFmtId="0" fontId="18"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0" xfId="0" applyFont="1" applyBorder="1" applyAlignment="1">
      <alignment vertical="center" shrinkToFit="1"/>
    </xf>
    <xf numFmtId="0" fontId="11" fillId="0" borderId="0" xfId="0" applyFont="1" applyBorder="1" applyAlignment="1">
      <alignment horizontal="center" vertical="top" shrinkToFit="1"/>
    </xf>
    <xf numFmtId="0" fontId="18" fillId="2" borderId="0" xfId="0" applyFont="1" applyFill="1" applyBorder="1" applyAlignment="1">
      <alignment vertical="center"/>
    </xf>
    <xf numFmtId="0" fontId="19" fillId="2" borderId="0" xfId="0" applyFont="1" applyFill="1" applyBorder="1" applyAlignment="1">
      <alignment vertical="center"/>
    </xf>
    <xf numFmtId="0" fontId="19" fillId="2" borderId="0" xfId="0" applyFont="1" applyFill="1" applyBorder="1" applyAlignment="1">
      <alignment horizontal="center" vertical="center" shrinkToFit="1"/>
    </xf>
    <xf numFmtId="0" fontId="20" fillId="2" borderId="0" xfId="0" applyFont="1" applyFill="1" applyBorder="1" applyAlignment="1">
      <alignment vertical="center"/>
    </xf>
    <xf numFmtId="49" fontId="20" fillId="2" borderId="0" xfId="0" applyNumberFormat="1" applyFont="1" applyFill="1" applyBorder="1" applyAlignment="1">
      <alignment horizontal="center" vertical="center" shrinkToFit="1"/>
    </xf>
    <xf numFmtId="0" fontId="20"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shrinkToFit="1"/>
    </xf>
    <xf numFmtId="0" fontId="19" fillId="0" borderId="0" xfId="0" applyFont="1" applyBorder="1" applyAlignment="1">
      <alignment horizontal="center" vertical="center" shrinkToFit="1"/>
    </xf>
    <xf numFmtId="0" fontId="19" fillId="0" borderId="0" xfId="0" applyFont="1" applyBorder="1" applyAlignment="1">
      <alignment horizontal="left"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left" vertical="center" shrinkToFit="1"/>
    </xf>
    <xf numFmtId="0" fontId="11" fillId="0" borderId="0" xfId="0" applyFont="1" applyBorder="1" applyAlignment="1">
      <alignment vertical="center"/>
    </xf>
    <xf numFmtId="0" fontId="11" fillId="0" borderId="0" xfId="0" applyFont="1" applyBorder="1" applyAlignment="1">
      <alignment horizontal="center" vertical="center"/>
    </xf>
    <xf numFmtId="0" fontId="19" fillId="0" borderId="0" xfId="0" applyFont="1" applyBorder="1" applyAlignment="1">
      <alignment vertical="center"/>
    </xf>
    <xf numFmtId="20" fontId="11" fillId="0" borderId="0" xfId="0" applyNumberFormat="1" applyFont="1" applyBorder="1" applyAlignment="1">
      <alignment horizontal="left" vertical="center"/>
    </xf>
    <xf numFmtId="0" fontId="11" fillId="0" borderId="0" xfId="0" applyFont="1" applyBorder="1" applyAlignment="1">
      <alignment horizontal="left" vertical="center"/>
    </xf>
    <xf numFmtId="0" fontId="8" fillId="0" borderId="2" xfId="0" applyFont="1" applyBorder="1" applyAlignment="1">
      <alignment vertical="center" shrinkToFit="1"/>
    </xf>
    <xf numFmtId="0" fontId="8" fillId="0" borderId="6" xfId="0" applyFont="1" applyBorder="1" applyAlignment="1">
      <alignment vertical="center" shrinkToFit="1"/>
    </xf>
    <xf numFmtId="0" fontId="8" fillId="0" borderId="1" xfId="0" applyFont="1" applyBorder="1" applyAlignment="1">
      <alignment vertical="center" shrinkToFit="1"/>
    </xf>
    <xf numFmtId="0" fontId="8" fillId="0" borderId="8" xfId="0" applyFont="1" applyBorder="1" applyAlignment="1">
      <alignment vertical="center" shrinkToFit="1"/>
    </xf>
    <xf numFmtId="0" fontId="8" fillId="0" borderId="5" xfId="0" applyFont="1" applyBorder="1" applyAlignment="1">
      <alignment vertical="center" shrinkToFit="1"/>
    </xf>
    <xf numFmtId="0" fontId="13" fillId="0" borderId="4" xfId="0" applyFont="1" applyBorder="1" applyAlignment="1">
      <alignment vertical="center" shrinkToFit="1"/>
    </xf>
    <xf numFmtId="0" fontId="8" fillId="0" borderId="3" xfId="0" applyFont="1" applyBorder="1" applyAlignment="1">
      <alignment vertical="center" shrinkToFit="1"/>
    </xf>
    <xf numFmtId="0" fontId="13" fillId="0" borderId="7" xfId="0" applyFont="1" applyBorder="1" applyAlignment="1">
      <alignment vertical="center" shrinkToFit="1"/>
    </xf>
    <xf numFmtId="0" fontId="13" fillId="0" borderId="1" xfId="0" applyFont="1" applyBorder="1" applyAlignment="1">
      <alignment vertical="center" shrinkToFit="1"/>
    </xf>
    <xf numFmtId="0" fontId="8" fillId="0" borderId="0" xfId="0" applyFont="1" applyAlignment="1">
      <alignment horizontal="left" vertical="center" shrinkToFit="1"/>
    </xf>
    <xf numFmtId="0" fontId="13" fillId="0" borderId="6" xfId="0" applyFont="1" applyBorder="1" applyAlignment="1">
      <alignment vertical="center" shrinkToFit="1"/>
    </xf>
    <xf numFmtId="0" fontId="8" fillId="0" borderId="4" xfId="0" applyFont="1" applyBorder="1" applyAlignment="1">
      <alignment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10" fillId="0" borderId="6" xfId="0" applyFont="1" applyBorder="1" applyAlignment="1" applyProtection="1">
      <alignment horizontal="right" vertical="center" shrinkToFit="1"/>
      <protection hidden="1"/>
    </xf>
    <xf numFmtId="0" fontId="8" fillId="0" borderId="11" xfId="0" applyFont="1" applyBorder="1" applyAlignment="1">
      <alignment vertical="center" shrinkToFit="1"/>
    </xf>
    <xf numFmtId="0" fontId="8" fillId="0" borderId="1" xfId="0" applyFont="1" applyBorder="1" applyAlignment="1">
      <alignment horizontal="center" vertical="center" shrinkToFit="1"/>
    </xf>
    <xf numFmtId="0" fontId="8" fillId="0" borderId="37" xfId="0" applyFont="1" applyBorder="1" applyAlignment="1">
      <alignment horizontal="center" vertical="center" shrinkToFit="1"/>
    </xf>
    <xf numFmtId="0" fontId="10" fillId="0" borderId="0" xfId="0" applyFont="1" applyAlignment="1" applyProtection="1">
      <alignment vertical="center" shrinkToFit="1"/>
      <protection hidden="1"/>
    </xf>
    <xf numFmtId="0" fontId="11" fillId="0" borderId="0" xfId="0" applyFont="1" applyBorder="1">
      <alignment vertical="center"/>
    </xf>
    <xf numFmtId="0" fontId="19" fillId="0" borderId="0" xfId="0" applyFont="1" applyBorder="1">
      <alignment vertical="center"/>
    </xf>
    <xf numFmtId="0" fontId="2" fillId="0" borderId="0" xfId="4">
      <alignment vertical="center"/>
    </xf>
    <xf numFmtId="0" fontId="10" fillId="3" borderId="0" xfId="1" applyFont="1" applyFill="1" applyAlignment="1">
      <alignment horizontal="center" vertical="center"/>
    </xf>
    <xf numFmtId="0" fontId="8" fillId="0" borderId="0" xfId="4" applyFont="1" applyAlignment="1">
      <alignment horizontal="center" vertical="center"/>
    </xf>
    <xf numFmtId="0" fontId="8" fillId="0" borderId="0" xfId="4" applyFont="1" applyAlignment="1">
      <alignment vertical="center" shrinkToFit="1"/>
    </xf>
    <xf numFmtId="0" fontId="10" fillId="3" borderId="24" xfId="1" applyFont="1" applyFill="1" applyBorder="1" applyAlignment="1">
      <alignment horizontal="center" vertical="center"/>
    </xf>
    <xf numFmtId="0" fontId="8" fillId="0" borderId="0" xfId="4" applyFont="1">
      <alignment vertical="center"/>
    </xf>
    <xf numFmtId="177" fontId="10" fillId="3" borderId="0" xfId="1" applyNumberFormat="1" applyFont="1" applyFill="1" applyBorder="1" applyAlignment="1">
      <alignment horizontal="center" vertical="center" shrinkToFit="1"/>
    </xf>
    <xf numFmtId="0" fontId="10" fillId="3" borderId="0" xfId="1" applyFont="1" applyFill="1" applyBorder="1">
      <alignment vertical="center"/>
    </xf>
    <xf numFmtId="0" fontId="10" fillId="3" borderId="0" xfId="1" applyFont="1" applyFill="1" applyBorder="1" applyAlignment="1">
      <alignment horizontal="center" vertical="center" shrinkToFit="1"/>
    </xf>
    <xf numFmtId="0" fontId="8" fillId="0" borderId="0" xfId="4" applyFont="1" applyAlignment="1">
      <alignment horizontal="center" vertical="center" shrinkToFit="1"/>
    </xf>
    <xf numFmtId="177" fontId="10" fillId="3" borderId="0" xfId="1" applyNumberFormat="1" applyFont="1" applyFill="1" applyAlignment="1">
      <alignment horizontal="center" vertical="center" shrinkToFit="1"/>
    </xf>
    <xf numFmtId="0" fontId="10" fillId="3" borderId="0" xfId="1" applyFont="1" applyFill="1" applyAlignment="1">
      <alignment horizontal="center" vertical="center" shrinkToFit="1"/>
    </xf>
    <xf numFmtId="0" fontId="10" fillId="3" borderId="0" xfId="1" applyFont="1" applyFill="1">
      <alignment vertical="center"/>
    </xf>
    <xf numFmtId="0" fontId="2" fillId="0" borderId="0" xfId="4" applyAlignment="1">
      <alignment horizontal="left" vertical="center"/>
    </xf>
    <xf numFmtId="0" fontId="8" fillId="0" borderId="0" xfId="1" applyFont="1" applyAlignment="1">
      <alignment horizontal="center" vertical="center"/>
    </xf>
    <xf numFmtId="0" fontId="10" fillId="0" borderId="3" xfId="1" applyFont="1" applyBorder="1">
      <alignment vertical="center"/>
    </xf>
    <xf numFmtId="0" fontId="2" fillId="0" borderId="0" xfId="4">
      <alignmen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Border="1" applyAlignment="1">
      <alignment horizontal="center" vertical="center" shrinkToFit="1"/>
    </xf>
    <xf numFmtId="0" fontId="8" fillId="0" borderId="0" xfId="0" applyFont="1" applyBorder="1" applyAlignment="1">
      <alignment horizontal="center" vertical="center"/>
    </xf>
    <xf numFmtId="0" fontId="10" fillId="0" borderId="0" xfId="0" applyFont="1" applyFill="1" applyBorder="1" applyAlignment="1">
      <alignment horizontal="left" vertical="center" shrinkToFit="1"/>
    </xf>
    <xf numFmtId="0" fontId="0" fillId="0" borderId="0" xfId="0" applyBorder="1" applyAlignment="1">
      <alignment vertical="center"/>
    </xf>
    <xf numFmtId="0" fontId="11" fillId="0" borderId="0" xfId="0" applyFont="1" applyBorder="1" applyAlignment="1">
      <alignment horizontal="center" vertical="center" shrinkToFit="1"/>
    </xf>
    <xf numFmtId="0" fontId="0" fillId="0" borderId="0" xfId="0" applyAlignment="1">
      <alignment vertical="center"/>
    </xf>
    <xf numFmtId="0" fontId="8" fillId="0" borderId="0" xfId="0" applyFont="1" applyBorder="1" applyAlignment="1">
      <alignment vertical="center" shrinkToFit="1"/>
    </xf>
    <xf numFmtId="0" fontId="11" fillId="0" borderId="6" xfId="0" applyFont="1" applyBorder="1" applyAlignment="1">
      <alignment vertical="center" shrinkToFit="1"/>
    </xf>
    <xf numFmtId="0" fontId="18" fillId="0" borderId="0" xfId="0" applyFont="1" applyBorder="1" applyAlignment="1">
      <alignment horizontal="center" vertical="center" wrapText="1" shrinkToFit="1"/>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8" fillId="0" borderId="0" xfId="0" applyFont="1" applyBorder="1" applyAlignment="1">
      <alignment vertical="center" shrinkToFit="1"/>
    </xf>
    <xf numFmtId="0" fontId="13" fillId="0" borderId="0" xfId="0" applyFont="1" applyBorder="1" applyAlignment="1">
      <alignment vertical="center" shrinkToFit="1"/>
    </xf>
    <xf numFmtId="0" fontId="0" fillId="0" borderId="0" xfId="0" applyAlignment="1">
      <alignment vertical="center"/>
    </xf>
    <xf numFmtId="0" fontId="11" fillId="0" borderId="0" xfId="0" applyFont="1" applyBorder="1" applyAlignment="1">
      <alignment horizontal="center" vertical="center" shrinkToFit="1"/>
    </xf>
    <xf numFmtId="0" fontId="8" fillId="0" borderId="0" xfId="0" applyFont="1" applyBorder="1" applyAlignment="1">
      <alignmen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1" fillId="0" borderId="0" xfId="0" applyFont="1" applyAlignment="1">
      <alignment horizontal="center" vertical="center" shrinkToFit="1"/>
    </xf>
    <xf numFmtId="0" fontId="11" fillId="0" borderId="0" xfId="0" applyFont="1" applyBorder="1" applyAlignment="1">
      <alignment horizontal="center" vertical="center" shrinkToFit="1"/>
    </xf>
    <xf numFmtId="0" fontId="13" fillId="0" borderId="0" xfId="0" applyFont="1" applyAlignment="1">
      <alignment horizontal="center" vertical="center"/>
    </xf>
    <xf numFmtId="0" fontId="8"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21"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6" fillId="0" borderId="0" xfId="0" applyFont="1" applyFill="1" applyBorder="1" applyAlignment="1">
      <alignment horizontal="left" vertical="center" shrinkToFit="1"/>
    </xf>
    <xf numFmtId="0" fontId="19" fillId="0" borderId="0" xfId="0" applyFont="1" applyBorder="1" applyAlignment="1">
      <alignment vertical="center" wrapText="1"/>
    </xf>
    <xf numFmtId="0" fontId="11" fillId="0" borderId="0" xfId="0" applyFont="1" applyBorder="1" applyAlignment="1">
      <alignment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6" xfId="0" applyBorder="1">
      <alignment vertical="center"/>
    </xf>
    <xf numFmtId="0" fontId="0" fillId="0" borderId="3" xfId="0" applyBorder="1" applyAlignment="1">
      <alignment horizontal="center" vertical="center"/>
    </xf>
    <xf numFmtId="20" fontId="0" fillId="0" borderId="0" xfId="0" applyNumberFormat="1"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Border="1">
      <alignment vertical="center"/>
    </xf>
    <xf numFmtId="0" fontId="0" fillId="0" borderId="7" xfId="0"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10" fillId="0" borderId="0" xfId="1" applyFont="1" applyAlignment="1">
      <alignment vertical="center"/>
    </xf>
    <xf numFmtId="0" fontId="10" fillId="3" borderId="3" xfId="1" applyFont="1" applyFill="1" applyBorder="1" applyAlignment="1">
      <alignment horizontal="center" vertical="center" shrinkToFit="1"/>
    </xf>
    <xf numFmtId="0" fontId="13" fillId="0" borderId="0" xfId="0" applyFont="1" applyAlignment="1">
      <alignment horizontal="center" vertical="center"/>
    </xf>
    <xf numFmtId="0" fontId="8" fillId="0" borderId="0" xfId="0" applyFont="1">
      <alignment vertical="center"/>
    </xf>
    <xf numFmtId="0" fontId="0" fillId="0" borderId="8"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8" fillId="0" borderId="0" xfId="0" applyFont="1" applyBorder="1" applyAlignment="1">
      <alignment vertical="center" shrinkToFit="1"/>
    </xf>
    <xf numFmtId="0" fontId="0" fillId="0" borderId="0" xfId="0" applyBorder="1" applyAlignment="1">
      <alignment vertical="center" shrinkToFit="1"/>
    </xf>
    <xf numFmtId="0" fontId="8" fillId="0" borderId="0" xfId="0" applyFont="1" applyBorder="1" applyAlignment="1">
      <alignment vertical="center" shrinkToFit="1"/>
    </xf>
    <xf numFmtId="0" fontId="0" fillId="0" borderId="0" xfId="0" applyBorder="1" applyAlignment="1">
      <alignment vertical="center" shrinkToFit="1"/>
    </xf>
    <xf numFmtId="0" fontId="0" fillId="0" borderId="0" xfId="0" applyAlignment="1">
      <alignment horizontal="left" vertical="center" shrinkToFit="1"/>
    </xf>
    <xf numFmtId="0" fontId="7"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8" fillId="0" borderId="0" xfId="0" applyFont="1" applyAlignment="1">
      <alignment horizontal="left" vertical="center"/>
    </xf>
    <xf numFmtId="0" fontId="13" fillId="0" borderId="0" xfId="0" applyFont="1" applyAlignment="1">
      <alignment horizontal="left" vertical="center"/>
    </xf>
    <xf numFmtId="0" fontId="8" fillId="0" borderId="49" xfId="4" applyFont="1" applyBorder="1" applyAlignment="1">
      <alignment vertical="center" shrinkToFit="1"/>
    </xf>
    <xf numFmtId="0" fontId="0" fillId="0" borderId="0" xfId="0" applyAlignment="1">
      <alignment vertical="center"/>
    </xf>
    <xf numFmtId="0" fontId="0" fillId="0" borderId="0" xfId="0" applyAlignment="1">
      <alignment horizontal="center" vertical="center"/>
    </xf>
    <xf numFmtId="0" fontId="8" fillId="0" borderId="0" xfId="4" applyFont="1" applyBorder="1">
      <alignment vertical="center"/>
    </xf>
    <xf numFmtId="0" fontId="11" fillId="0" borderId="0" xfId="0" applyFont="1" applyBorder="1" applyAlignment="1">
      <alignment vertical="center" shrinkToFit="1"/>
    </xf>
    <xf numFmtId="0" fontId="0" fillId="0" borderId="0" xfId="0" applyAlignment="1">
      <alignment vertical="center"/>
    </xf>
    <xf numFmtId="0" fontId="8" fillId="0" borderId="0" xfId="0" applyFont="1" applyBorder="1" applyAlignment="1">
      <alignment vertical="center" shrinkToFit="1"/>
    </xf>
    <xf numFmtId="0" fontId="13"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3" fillId="0" borderId="0" xfId="0" applyFont="1" applyBorder="1" applyAlignment="1">
      <alignment vertical="center" shrinkToFit="1"/>
    </xf>
    <xf numFmtId="0" fontId="8" fillId="0" borderId="0" xfId="0" applyFont="1" applyAlignment="1">
      <alignment vertical="center" shrinkToFit="1"/>
    </xf>
    <xf numFmtId="0" fontId="0" fillId="0" borderId="0" xfId="0" applyBorder="1" applyAlignment="1">
      <alignment vertical="center" shrinkToFit="1"/>
    </xf>
    <xf numFmtId="0" fontId="0" fillId="0" borderId="0" xfId="0" applyAlignment="1">
      <alignment vertical="center" shrinkToFit="1"/>
    </xf>
    <xf numFmtId="0" fontId="0" fillId="0" borderId="0" xfId="0" applyBorder="1" applyAlignment="1">
      <alignment vertical="center"/>
    </xf>
    <xf numFmtId="0" fontId="13" fillId="0" borderId="0" xfId="0" applyFont="1" applyAlignment="1">
      <alignment vertical="center" shrinkToFit="1"/>
    </xf>
    <xf numFmtId="0" fontId="0" fillId="0" borderId="0" xfId="0" applyAlignment="1">
      <alignment vertical="center"/>
    </xf>
    <xf numFmtId="0" fontId="0" fillId="0" borderId="0" xfId="0" applyAlignment="1">
      <alignment vertical="center" shrinkToFit="1"/>
    </xf>
    <xf numFmtId="0" fontId="0" fillId="0" borderId="0" xfId="0" applyBorder="1" applyAlignment="1">
      <alignment horizontal="center" vertical="center" shrinkToFit="1"/>
    </xf>
    <xf numFmtId="0" fontId="13" fillId="0" borderId="0" xfId="0" applyFont="1" applyBorder="1" applyAlignment="1">
      <alignment horizontal="center" vertical="top" shrinkToFit="1"/>
    </xf>
    <xf numFmtId="0" fontId="7" fillId="0" borderId="0" xfId="0" applyFont="1" applyBorder="1" applyAlignment="1">
      <alignment horizontal="center" vertical="center" shrinkToFit="1"/>
    </xf>
    <xf numFmtId="0" fontId="8" fillId="0" borderId="0" xfId="0" applyFont="1" applyBorder="1" applyAlignment="1">
      <alignment vertical="center"/>
    </xf>
    <xf numFmtId="0" fontId="0" fillId="0" borderId="0" xfId="0" applyAlignment="1">
      <alignment vertical="center"/>
    </xf>
    <xf numFmtId="0" fontId="8" fillId="0" borderId="0" xfId="1" applyFont="1">
      <alignment vertical="center"/>
    </xf>
    <xf numFmtId="0" fontId="10" fillId="3" borderId="0" xfId="1" applyFont="1" applyFill="1" applyBorder="1" applyAlignment="1">
      <alignment horizontal="center" vertical="center" shrinkToFit="1"/>
    </xf>
    <xf numFmtId="0" fontId="11" fillId="0" borderId="0" xfId="4" applyFont="1" applyAlignment="1">
      <alignment horizontal="left" vertical="center" wrapText="1" shrinkToFit="1"/>
    </xf>
    <xf numFmtId="0" fontId="11" fillId="0" borderId="0" xfId="4" applyFont="1" applyAlignment="1">
      <alignment horizontal="left" vertical="center" shrinkToFit="1"/>
    </xf>
    <xf numFmtId="0" fontId="3" fillId="3" borderId="24" xfId="1" applyFont="1" applyFill="1" applyBorder="1" applyAlignment="1">
      <alignment horizontal="center" vertical="center"/>
    </xf>
    <xf numFmtId="0" fontId="3" fillId="3" borderId="38" xfId="1" applyFont="1" applyFill="1" applyBorder="1" applyAlignment="1">
      <alignment horizontal="center" vertical="center"/>
    </xf>
    <xf numFmtId="0" fontId="11" fillId="0" borderId="0" xfId="0" applyFont="1" applyBorder="1" applyAlignment="1">
      <alignment horizontal="center" vertical="center" shrinkToFit="1"/>
    </xf>
    <xf numFmtId="0" fontId="13" fillId="0" borderId="0" xfId="0" applyFont="1" applyBorder="1" applyAlignment="1">
      <alignment horizontal="center" vertical="top" shrinkToFit="1"/>
    </xf>
    <xf numFmtId="0" fontId="8" fillId="0" borderId="0" xfId="0" applyFont="1" applyBorder="1" applyAlignment="1">
      <alignment vertical="center" shrinkToFit="1"/>
    </xf>
    <xf numFmtId="0" fontId="23" fillId="0" borderId="0" xfId="0" applyFont="1" applyBorder="1" applyAlignment="1">
      <alignment horizontal="left" vertical="center" shrinkToFit="1"/>
    </xf>
    <xf numFmtId="0" fontId="11" fillId="0" borderId="0" xfId="0" applyFont="1" applyBorder="1" applyAlignment="1">
      <alignment vertical="center" shrinkToFit="1"/>
    </xf>
    <xf numFmtId="0" fontId="19" fillId="0" borderId="0" xfId="0" applyFont="1" applyBorder="1" applyAlignment="1">
      <alignment horizontal="left" vertical="center" shrinkToFit="1"/>
    </xf>
    <xf numFmtId="0" fontId="0" fillId="0" borderId="6" xfId="0" applyBorder="1" applyAlignment="1">
      <alignment horizontal="center" vertical="center"/>
    </xf>
    <xf numFmtId="0" fontId="7" fillId="0" borderId="0" xfId="0" applyFont="1" applyBorder="1" applyAlignment="1">
      <alignment horizontal="center" vertical="center" shrinkToFit="1"/>
    </xf>
    <xf numFmtId="0" fontId="11" fillId="0" borderId="2" xfId="0" applyFont="1" applyBorder="1" applyAlignment="1">
      <alignment vertical="center" shrinkToFit="1"/>
    </xf>
    <xf numFmtId="0" fontId="0" fillId="0" borderId="0" xfId="0" applyBorder="1" applyAlignment="1">
      <alignment vertical="center"/>
    </xf>
    <xf numFmtId="0" fontId="8" fillId="0" borderId="0" xfId="0" applyFont="1" applyAlignment="1">
      <alignment vertical="center" shrinkToFit="1"/>
    </xf>
    <xf numFmtId="0" fontId="13" fillId="0" borderId="0" xfId="0" applyFont="1" applyAlignment="1">
      <alignment vertical="center" shrinkToFit="1"/>
    </xf>
    <xf numFmtId="0" fontId="11" fillId="0" borderId="0" xfId="4" applyFont="1" applyBorder="1" applyAlignment="1">
      <alignment vertical="center" shrinkToFit="1"/>
    </xf>
    <xf numFmtId="0" fontId="12" fillId="0" borderId="0" xfId="4" applyFont="1" applyBorder="1" applyAlignment="1">
      <alignment horizontal="center" vertical="center" shrinkToFit="1"/>
    </xf>
    <xf numFmtId="0" fontId="11" fillId="0" borderId="0" xfId="4" applyFont="1" applyBorder="1" applyAlignment="1">
      <alignment horizontal="center" vertical="center" shrinkToFit="1"/>
    </xf>
    <xf numFmtId="0" fontId="5" fillId="0" borderId="0" xfId="0" applyFont="1" applyBorder="1" applyAlignment="1">
      <alignment horizontal="center" vertical="center" shrinkToFit="1"/>
    </xf>
    <xf numFmtId="0" fontId="3" fillId="0" borderId="0" xfId="1" applyFont="1" applyBorder="1" applyAlignment="1">
      <alignment vertical="center"/>
    </xf>
    <xf numFmtId="0" fontId="3" fillId="0" borderId="0" xfId="1" applyFont="1" applyAlignment="1">
      <alignment vertical="center"/>
    </xf>
    <xf numFmtId="0" fontId="5" fillId="0" borderId="0" xfId="0" applyFont="1" applyAlignment="1">
      <alignment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0" fillId="0" borderId="4" xfId="0"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11"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vertical="center"/>
    </xf>
    <xf numFmtId="0" fontId="11" fillId="0" borderId="0" xfId="0" applyFont="1" applyBorder="1" applyAlignment="1">
      <alignment horizontal="center" vertical="center" shrinkToFit="1"/>
    </xf>
    <xf numFmtId="0" fontId="24" fillId="0" borderId="0" xfId="0" applyFont="1" applyBorder="1" applyAlignment="1">
      <alignment horizontal="left" vertical="center" shrinkToFit="1"/>
    </xf>
    <xf numFmtId="0" fontId="24" fillId="0" borderId="0" xfId="0" applyFont="1" applyAlignment="1">
      <alignment horizontal="left" vertical="center" shrinkToFit="1"/>
    </xf>
    <xf numFmtId="0" fontId="23" fillId="0" borderId="0" xfId="0" applyFont="1" applyBorder="1" applyAlignment="1">
      <alignment horizontal="left" vertical="center" shrinkToFit="1"/>
    </xf>
    <xf numFmtId="0" fontId="13" fillId="0" borderId="0" xfId="0" applyFont="1" applyBorder="1" applyAlignment="1">
      <alignment horizontal="center" vertical="top" shrinkToFit="1"/>
    </xf>
    <xf numFmtId="0" fontId="8" fillId="0" borderId="0" xfId="0" applyFont="1" applyBorder="1" applyAlignment="1">
      <alignment vertical="center" shrinkToFit="1"/>
    </xf>
    <xf numFmtId="0" fontId="11" fillId="0" borderId="0" xfId="0" applyFont="1" applyBorder="1" applyAlignment="1">
      <alignment vertical="center" shrinkToFit="1"/>
    </xf>
    <xf numFmtId="0" fontId="0" fillId="0" borderId="0" xfId="0" applyAlignment="1">
      <alignment vertical="center" shrinkToFit="1"/>
    </xf>
    <xf numFmtId="0" fontId="23" fillId="0" borderId="0" xfId="0" applyFont="1" applyAlignment="1">
      <alignment horizontal="lef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3" fillId="0" borderId="0" xfId="0" applyFont="1" applyBorder="1" applyAlignment="1">
      <alignment horizontal="center" vertical="top" shrinkToFit="1"/>
    </xf>
    <xf numFmtId="0" fontId="11" fillId="0" borderId="0" xfId="0" applyFont="1" applyBorder="1" applyAlignment="1">
      <alignment vertical="center" shrinkToFit="1"/>
    </xf>
    <xf numFmtId="0" fontId="0" fillId="0" borderId="0" xfId="0" applyAlignment="1">
      <alignment vertical="center"/>
    </xf>
    <xf numFmtId="0" fontId="0" fillId="0" borderId="0" xfId="0" applyBorder="1" applyAlignment="1">
      <alignment vertical="center"/>
    </xf>
    <xf numFmtId="0" fontId="0" fillId="0" borderId="10" xfId="0" applyBorder="1">
      <alignment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5" xfId="0" applyBorder="1">
      <alignment vertical="center"/>
    </xf>
    <xf numFmtId="0" fontId="0" fillId="0" borderId="11" xfId="0" applyBorder="1">
      <alignment vertical="center"/>
    </xf>
    <xf numFmtId="0" fontId="0" fillId="0" borderId="52" xfId="0" applyBorder="1">
      <alignment vertical="center"/>
    </xf>
    <xf numFmtId="0" fontId="0" fillId="0" borderId="3" xfId="0" applyBorder="1" applyAlignment="1">
      <alignment vertical="center" shrinkToFit="1"/>
    </xf>
    <xf numFmtId="0" fontId="34" fillId="0" borderId="0" xfId="0" applyFont="1" applyBorder="1">
      <alignment vertical="center"/>
    </xf>
    <xf numFmtId="0" fontId="34" fillId="0" borderId="0" xfId="0" applyFont="1">
      <alignment vertical="center"/>
    </xf>
    <xf numFmtId="0" fontId="0" fillId="0" borderId="0" xfId="0" applyAlignment="1">
      <alignment horizontal="right" vertical="center"/>
    </xf>
    <xf numFmtId="0" fontId="0" fillId="0" borderId="1" xfId="0" applyBorder="1" applyAlignment="1">
      <alignment horizontal="center" vertical="center"/>
    </xf>
    <xf numFmtId="0" fontId="34" fillId="0" borderId="53" xfId="0" applyFont="1" applyBorder="1">
      <alignment vertical="center"/>
    </xf>
    <xf numFmtId="0" fontId="0" fillId="0" borderId="53" xfId="0" applyBorder="1">
      <alignment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 xfId="0" applyBorder="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3" fillId="0" borderId="0" xfId="0" applyFont="1" applyBorder="1" applyAlignment="1">
      <alignment vertical="center" shrinkToFit="1"/>
    </xf>
    <xf numFmtId="0" fontId="11" fillId="0" borderId="0" xfId="0" applyFont="1" applyBorder="1" applyAlignment="1">
      <alignment vertical="center" shrinkToFit="1"/>
    </xf>
    <xf numFmtId="0" fontId="11" fillId="0" borderId="2" xfId="0" applyFont="1" applyBorder="1" applyAlignment="1">
      <alignment vertical="center" shrinkToFit="1"/>
    </xf>
    <xf numFmtId="0" fontId="11" fillId="0" borderId="4" xfId="0" applyFont="1" applyBorder="1" applyAlignment="1">
      <alignment vertical="center" shrinkToFit="1"/>
    </xf>
    <xf numFmtId="0" fontId="11" fillId="0" borderId="1" xfId="0" applyFont="1" applyBorder="1" applyAlignment="1">
      <alignment vertical="center" shrinkToFit="1"/>
    </xf>
    <xf numFmtId="0" fontId="0" fillId="0" borderId="0" xfId="0" applyAlignment="1">
      <alignment vertical="center"/>
    </xf>
    <xf numFmtId="0" fontId="23" fillId="0" borderId="0" xfId="0" applyFont="1" applyBorder="1" applyAlignment="1">
      <alignment horizontal="left" vertical="center"/>
    </xf>
    <xf numFmtId="0" fontId="0" fillId="0" borderId="0" xfId="0" applyBorder="1" applyAlignment="1">
      <alignment vertical="center"/>
    </xf>
    <xf numFmtId="0" fontId="13" fillId="0" borderId="0" xfId="0" applyFont="1" applyAlignment="1">
      <alignment vertical="center" shrinkToFit="1"/>
    </xf>
    <xf numFmtId="0" fontId="0" fillId="0" borderId="0" xfId="0" applyBorder="1" applyAlignment="1">
      <alignment vertical="center" shrinkToFit="1"/>
    </xf>
    <xf numFmtId="0" fontId="19" fillId="0" borderId="0" xfId="0" applyFont="1" applyBorder="1" applyAlignment="1">
      <alignment horizontal="left" vertical="center"/>
    </xf>
    <xf numFmtId="0" fontId="24" fillId="0" borderId="0" xfId="0" applyFont="1" applyBorder="1" applyAlignment="1">
      <alignment vertical="center"/>
    </xf>
    <xf numFmtId="0" fontId="23" fillId="0" borderId="0" xfId="0" applyFont="1" applyBorder="1" applyAlignment="1">
      <alignment vertical="center" shrinkToFit="1"/>
    </xf>
    <xf numFmtId="0" fontId="0" fillId="0" borderId="0" xfId="0" applyBorder="1" applyAlignment="1">
      <alignment vertical="center" shrinkToFit="1"/>
    </xf>
    <xf numFmtId="0" fontId="3" fillId="3" borderId="33" xfId="1" applyFont="1" applyFill="1" applyBorder="1" applyAlignment="1">
      <alignment horizontal="center" vertical="center"/>
    </xf>
    <xf numFmtId="0" fontId="0" fillId="0" borderId="0" xfId="0" applyBorder="1" applyAlignment="1">
      <alignment vertical="center" shrinkToFit="1"/>
    </xf>
    <xf numFmtId="0" fontId="0" fillId="0" borderId="16" xfId="0" applyBorder="1" applyAlignment="1">
      <alignment vertical="center" shrinkToFit="1"/>
    </xf>
    <xf numFmtId="0" fontId="12" fillId="0" borderId="20" xfId="0" applyFont="1" applyBorder="1" applyAlignment="1">
      <alignment horizontal="center" vertical="center"/>
    </xf>
    <xf numFmtId="0" fontId="0" fillId="0" borderId="0" xfId="0" applyAlignment="1">
      <alignment vertical="center" shrinkToFit="1"/>
    </xf>
    <xf numFmtId="0" fontId="0" fillId="0" borderId="0" xfId="0" applyAlignment="1">
      <alignment vertical="center"/>
    </xf>
    <xf numFmtId="0" fontId="0" fillId="0" borderId="53" xfId="0" applyBorder="1" applyAlignment="1">
      <alignment vertical="center" shrinkToFit="1"/>
    </xf>
    <xf numFmtId="0" fontId="0" fillId="0" borderId="52" xfId="0" applyBorder="1" applyAlignment="1">
      <alignment vertical="center" shrinkToFit="1"/>
    </xf>
    <xf numFmtId="0" fontId="0" fillId="0" borderId="0" xfId="0" applyBorder="1" applyAlignment="1">
      <alignment horizontal="left" vertical="center"/>
    </xf>
    <xf numFmtId="0" fontId="0" fillId="0" borderId="0" xfId="0" applyAlignment="1">
      <alignment horizontal="center" vertical="center"/>
    </xf>
    <xf numFmtId="0" fontId="12" fillId="0" borderId="2" xfId="0" applyFont="1" applyBorder="1" applyAlignment="1">
      <alignment horizontal="left" vertical="center"/>
    </xf>
    <xf numFmtId="0" fontId="35" fillId="0" borderId="6" xfId="0" applyFont="1" applyBorder="1" applyAlignment="1">
      <alignment vertical="center"/>
    </xf>
    <xf numFmtId="0" fontId="35" fillId="0" borderId="7" xfId="0" applyFont="1" applyBorder="1" applyAlignment="1">
      <alignment vertical="center"/>
    </xf>
    <xf numFmtId="0" fontId="12" fillId="0" borderId="3" xfId="0" applyFont="1" applyBorder="1" applyAlignment="1">
      <alignment horizontal="left" vertical="center"/>
    </xf>
    <xf numFmtId="0" fontId="35" fillId="0" borderId="0" xfId="0" applyFont="1" applyBorder="1" applyAlignment="1">
      <alignment vertical="center"/>
    </xf>
    <xf numFmtId="0" fontId="35" fillId="0" borderId="5" xfId="0" applyFont="1" applyBorder="1" applyAlignment="1">
      <alignment vertical="center"/>
    </xf>
    <xf numFmtId="0" fontId="12" fillId="0" borderId="4" xfId="0" applyFont="1" applyBorder="1" applyAlignment="1">
      <alignment horizontal="left" vertical="center"/>
    </xf>
    <xf numFmtId="0" fontId="35" fillId="0" borderId="1" xfId="0" applyFont="1" applyBorder="1" applyAlignment="1">
      <alignment vertical="center"/>
    </xf>
    <xf numFmtId="0" fontId="35" fillId="0" borderId="8" xfId="0" applyFont="1" applyBorder="1" applyAlignment="1">
      <alignment vertical="center"/>
    </xf>
    <xf numFmtId="0" fontId="8" fillId="0" borderId="0" xfId="0" applyFont="1" applyAlignment="1">
      <alignment horizontal="left" vertical="center"/>
    </xf>
    <xf numFmtId="0" fontId="12" fillId="0" borderId="0" xfId="0" applyFont="1" applyAlignment="1">
      <alignment horizontal="left" vertical="center"/>
    </xf>
    <xf numFmtId="0" fontId="8" fillId="0" borderId="2" xfId="0" applyFont="1" applyBorder="1" applyAlignment="1">
      <alignment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4" xfId="0" applyFont="1" applyBorder="1" applyAlignment="1">
      <alignment vertical="center" shrinkToFit="1"/>
    </xf>
    <xf numFmtId="0" fontId="8" fillId="0" borderId="1" xfId="0" applyFont="1" applyBorder="1" applyAlignment="1">
      <alignment vertical="center" shrinkToFit="1"/>
    </xf>
    <xf numFmtId="0" fontId="8" fillId="0" borderId="8" xfId="0" applyFont="1" applyBorder="1" applyAlignment="1">
      <alignment vertical="center" shrinkToFit="1"/>
    </xf>
    <xf numFmtId="0" fontId="11" fillId="0" borderId="0" xfId="0" applyFont="1" applyAlignment="1">
      <alignment horizontal="center" vertical="center" shrinkToFit="1"/>
    </xf>
    <xf numFmtId="0" fontId="32"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4" xfId="0" applyFont="1" applyBorder="1" applyAlignment="1">
      <alignment vertical="center" shrinkToFit="1"/>
    </xf>
    <xf numFmtId="0" fontId="0" fillId="0" borderId="24" xfId="0" applyBorder="1" applyAlignment="1">
      <alignment vertical="center" shrinkToFit="1"/>
    </xf>
    <xf numFmtId="0" fontId="0" fillId="0" borderId="33" xfId="0" applyBorder="1" applyAlignment="1">
      <alignmen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11" fillId="0" borderId="2"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vertical="center" shrinkToFit="1"/>
    </xf>
    <xf numFmtId="0" fontId="0" fillId="0" borderId="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8" xfId="0" applyFont="1" applyBorder="1" applyAlignment="1">
      <alignment vertical="center" shrinkToFit="1"/>
    </xf>
    <xf numFmtId="0" fontId="0" fillId="0" borderId="2"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11" fillId="0" borderId="2"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4"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8" xfId="0" applyBorder="1" applyAlignment="1">
      <alignment horizontal="left" vertical="center" shrinkToFit="1"/>
    </xf>
    <xf numFmtId="0" fontId="32" fillId="0" borderId="0" xfId="0" applyFont="1" applyAlignment="1">
      <alignment horizontal="center" vertical="center" shrinkToFit="1"/>
    </xf>
    <xf numFmtId="0" fontId="11" fillId="0" borderId="46" xfId="0" applyFont="1" applyBorder="1" applyAlignment="1">
      <alignment vertical="center" shrinkToFit="1"/>
    </xf>
    <xf numFmtId="0" fontId="0" fillId="0" borderId="46" xfId="0" applyBorder="1" applyAlignment="1">
      <alignment vertical="center" shrinkToFit="1"/>
    </xf>
    <xf numFmtId="0" fontId="13" fillId="0" borderId="5" xfId="0" applyFont="1" applyBorder="1" applyAlignment="1">
      <alignment horizontal="center" vertical="top" shrinkToFit="1"/>
    </xf>
    <xf numFmtId="0" fontId="18" fillId="0" borderId="3" xfId="0" applyFont="1" applyBorder="1" applyAlignment="1">
      <alignment horizontal="center" vertical="center" wrapText="1"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11" fillId="0" borderId="46" xfId="0" applyFont="1" applyBorder="1" applyAlignment="1">
      <alignment horizontal="center" vertical="center" shrinkToFit="1"/>
    </xf>
    <xf numFmtId="0" fontId="0" fillId="0" borderId="33" xfId="0" applyBorder="1" applyAlignment="1">
      <alignment horizontal="center" vertical="center" shrinkToFit="1"/>
    </xf>
    <xf numFmtId="0" fontId="13" fillId="0" borderId="0" xfId="0" applyFont="1" applyBorder="1" applyAlignment="1">
      <alignment horizontal="center" vertical="top" shrinkToFit="1"/>
    </xf>
    <xf numFmtId="0" fontId="13" fillId="0" borderId="2" xfId="0" applyFont="1" applyBorder="1" applyAlignment="1">
      <alignment vertical="center" shrinkToFit="1"/>
    </xf>
    <xf numFmtId="0" fontId="13" fillId="0" borderId="6" xfId="0" applyFont="1" applyBorder="1" applyAlignment="1">
      <alignment vertical="center" shrinkToFit="1"/>
    </xf>
    <xf numFmtId="0" fontId="13" fillId="0" borderId="7" xfId="0" applyFont="1" applyBorder="1" applyAlignment="1">
      <alignment vertical="center" shrinkToFit="1"/>
    </xf>
    <xf numFmtId="0" fontId="13" fillId="0" borderId="3" xfId="0" applyFont="1" applyBorder="1" applyAlignment="1">
      <alignment vertical="center" shrinkToFit="1"/>
    </xf>
    <xf numFmtId="0" fontId="13" fillId="0" borderId="0" xfId="0" applyFont="1" applyBorder="1" applyAlignment="1">
      <alignment vertical="center" shrinkToFit="1"/>
    </xf>
    <xf numFmtId="0" fontId="13" fillId="0" borderId="5" xfId="0" applyFont="1" applyBorder="1" applyAlignment="1">
      <alignment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left" vertical="center" shrinkToFit="1"/>
    </xf>
    <xf numFmtId="0" fontId="0" fillId="0" borderId="0" xfId="0" applyFont="1" applyAlignment="1">
      <alignment horizontal="left" vertical="center" shrinkToFit="1"/>
    </xf>
    <xf numFmtId="0" fontId="0" fillId="0" borderId="6" xfId="0" applyFont="1" applyBorder="1" applyAlignment="1">
      <alignment vertical="center" shrinkToFit="1"/>
    </xf>
    <xf numFmtId="0" fontId="0" fillId="0" borderId="1" xfId="0" applyFont="1" applyBorder="1" applyAlignment="1">
      <alignment vertical="center" shrinkToFit="1"/>
    </xf>
    <xf numFmtId="0" fontId="13" fillId="0" borderId="4" xfId="0" applyFont="1" applyBorder="1" applyAlignment="1">
      <alignment vertical="center" shrinkToFit="1"/>
    </xf>
    <xf numFmtId="0" fontId="13" fillId="0" borderId="1" xfId="0" applyFont="1" applyBorder="1" applyAlignment="1">
      <alignment vertical="center" shrinkToFit="1"/>
    </xf>
    <xf numFmtId="0" fontId="13" fillId="0" borderId="8" xfId="0" applyFont="1" applyBorder="1" applyAlignment="1">
      <alignment vertical="center" shrinkToFit="1"/>
    </xf>
    <xf numFmtId="0" fontId="12" fillId="0" borderId="2"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0" xfId="0" applyFont="1" applyBorder="1" applyAlignment="1">
      <alignment vertical="center" shrinkToFit="1"/>
    </xf>
    <xf numFmtId="0" fontId="12" fillId="0" borderId="5" xfId="0" applyFont="1" applyBorder="1" applyAlignment="1">
      <alignment vertical="center" shrinkToFit="1"/>
    </xf>
    <xf numFmtId="0" fontId="11" fillId="0" borderId="0" xfId="0" applyFont="1" applyBorder="1" applyAlignment="1">
      <alignment vertical="center" shrinkToFit="1"/>
    </xf>
    <xf numFmtId="0" fontId="0" fillId="0" borderId="0" xfId="0" applyFont="1" applyAlignment="1">
      <alignment vertical="center" shrinkToFit="1"/>
    </xf>
    <xf numFmtId="0" fontId="11" fillId="0" borderId="2" xfId="0" applyFont="1" applyBorder="1" applyAlignment="1">
      <alignment vertical="center" shrinkToFit="1"/>
    </xf>
    <xf numFmtId="0" fontId="11" fillId="0" borderId="6"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1" xfId="0" applyFont="1" applyBorder="1" applyAlignment="1">
      <alignment vertical="center" shrinkToFit="1"/>
    </xf>
    <xf numFmtId="0" fontId="11" fillId="0" borderId="8" xfId="0" applyFont="1" applyBorder="1" applyAlignment="1">
      <alignment vertical="center" shrinkToFit="1"/>
    </xf>
    <xf numFmtId="0" fontId="34" fillId="0" borderId="4" xfId="0" applyFont="1" applyBorder="1" applyAlignment="1">
      <alignment vertical="center"/>
    </xf>
    <xf numFmtId="0" fontId="34" fillId="0" borderId="1" xfId="0" applyFont="1" applyBorder="1" applyAlignment="1">
      <alignment vertical="center"/>
    </xf>
    <xf numFmtId="0" fontId="34" fillId="0" borderId="8" xfId="0" applyFont="1" applyBorder="1" applyAlignment="1">
      <alignment vertical="center"/>
    </xf>
    <xf numFmtId="0" fontId="0" fillId="0" borderId="0" xfId="0" applyAlignment="1">
      <alignment vertical="center"/>
    </xf>
    <xf numFmtId="0" fontId="34" fillId="0" borderId="2" xfId="0" applyFont="1" applyBorder="1" applyAlignment="1">
      <alignment vertical="center"/>
    </xf>
    <xf numFmtId="0" fontId="34" fillId="0" borderId="6" xfId="0" applyFont="1" applyBorder="1" applyAlignment="1">
      <alignment vertical="center"/>
    </xf>
    <xf numFmtId="0" fontId="34" fillId="0" borderId="7" xfId="0" applyFont="1" applyBorder="1" applyAlignment="1">
      <alignment vertical="center"/>
    </xf>
    <xf numFmtId="0" fontId="0" fillId="0" borderId="46" xfId="0" applyBorder="1" applyAlignment="1">
      <alignment horizontal="center" vertical="center" shrinkToFit="1"/>
    </xf>
    <xf numFmtId="0" fontId="30" fillId="0" borderId="46" xfId="0" applyFont="1" applyBorder="1" applyAlignment="1">
      <alignment horizontal="center" vertical="center" shrinkToFit="1"/>
    </xf>
    <xf numFmtId="0" fontId="31" fillId="0" borderId="46" xfId="0" applyFont="1" applyBorder="1" applyAlignment="1">
      <alignment horizontal="center" vertical="center" shrinkToFit="1"/>
    </xf>
    <xf numFmtId="20" fontId="0" fillId="0" borderId="0" xfId="0" applyNumberForma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5" xfId="0" applyBorder="1" applyAlignment="1">
      <alignment horizontal="center" vertical="center"/>
    </xf>
    <xf numFmtId="20" fontId="0" fillId="0" borderId="1" xfId="0" applyNumberFormat="1"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24" fillId="0" borderId="8" xfId="0" applyFont="1" applyBorder="1" applyAlignment="1">
      <alignment horizontal="center" vertical="center"/>
    </xf>
    <xf numFmtId="0" fontId="26" fillId="0" borderId="0" xfId="0" applyFont="1" applyAlignment="1">
      <alignment horizontal="left" vertical="center" shrinkToFit="1"/>
    </xf>
    <xf numFmtId="0" fontId="8" fillId="0" borderId="1" xfId="1" applyFont="1" applyBorder="1">
      <alignment vertical="center"/>
    </xf>
    <xf numFmtId="0" fontId="8" fillId="0" borderId="1" xfId="2" applyFont="1" applyBorder="1">
      <alignment vertical="center"/>
    </xf>
    <xf numFmtId="0" fontId="8" fillId="0" borderId="10" xfId="1" applyFont="1" applyBorder="1" applyAlignment="1">
      <alignment vertical="center" shrinkToFit="1"/>
    </xf>
    <xf numFmtId="0" fontId="8" fillId="0" borderId="9" xfId="2" applyFont="1" applyBorder="1" applyAlignment="1">
      <alignment vertical="center" shrinkToFit="1"/>
    </xf>
    <xf numFmtId="0" fontId="8" fillId="0" borderId="10" xfId="1" applyFont="1" applyBorder="1" applyAlignment="1">
      <alignment horizontal="center" vertical="center" shrinkToFit="1"/>
    </xf>
    <xf numFmtId="0" fontId="8" fillId="0" borderId="11" xfId="2" applyFont="1" applyBorder="1" applyAlignment="1">
      <alignment horizontal="center" vertical="center" shrinkToFit="1"/>
    </xf>
    <xf numFmtId="0" fontId="8" fillId="0" borderId="9" xfId="2" applyFont="1" applyBorder="1" applyAlignment="1">
      <alignment horizontal="center" vertical="center" shrinkToFit="1"/>
    </xf>
    <xf numFmtId="0" fontId="8" fillId="0" borderId="10" xfId="1" applyFont="1" applyBorder="1" applyAlignment="1">
      <alignment horizontal="center" vertical="center" wrapText="1" shrinkToFit="1"/>
    </xf>
    <xf numFmtId="0" fontId="8" fillId="0" borderId="38" xfId="1" applyFont="1" applyBorder="1" applyAlignment="1">
      <alignment horizontal="center" vertical="center" shrinkToFit="1"/>
    </xf>
    <xf numFmtId="0" fontId="8" fillId="0" borderId="0" xfId="1" applyFont="1">
      <alignment vertical="center"/>
    </xf>
    <xf numFmtId="0" fontId="8" fillId="0" borderId="0" xfId="2" applyFont="1">
      <alignment vertical="center"/>
    </xf>
    <xf numFmtId="0" fontId="13" fillId="0" borderId="38" xfId="3" applyFont="1" applyBorder="1" applyAlignment="1">
      <alignment horizontal="center" vertical="center" shrinkToFit="1"/>
    </xf>
    <xf numFmtId="0" fontId="8" fillId="0" borderId="38" xfId="2" applyFont="1" applyBorder="1" applyAlignment="1">
      <alignment horizontal="center" vertical="center" shrinkToFit="1"/>
    </xf>
    <xf numFmtId="0" fontId="8" fillId="0" borderId="38" xfId="0" applyFont="1" applyBorder="1" applyAlignment="1">
      <alignment vertical="center"/>
    </xf>
    <xf numFmtId="0" fontId="7" fillId="0" borderId="0" xfId="1" applyFont="1" applyAlignment="1">
      <alignment horizontal="center" vertical="center" shrinkToFit="1"/>
    </xf>
    <xf numFmtId="0" fontId="8" fillId="0" borderId="11" xfId="1" applyFont="1" applyBorder="1" applyAlignment="1">
      <alignment horizontal="center" vertical="center" shrinkToFit="1"/>
    </xf>
    <xf numFmtId="0" fontId="8" fillId="0" borderId="11" xfId="1" applyFont="1" applyBorder="1" applyAlignment="1">
      <alignment horizontal="center" vertical="center" wrapText="1" shrinkToFit="1"/>
    </xf>
    <xf numFmtId="0" fontId="8" fillId="0" borderId="9" xfId="1" applyFont="1" applyBorder="1" applyAlignment="1">
      <alignment horizontal="center" vertical="center" wrapText="1" shrinkToFit="1"/>
    </xf>
    <xf numFmtId="0" fontId="8" fillId="0" borderId="38" xfId="3" applyFont="1" applyBorder="1" applyAlignment="1">
      <alignment horizontal="center" vertical="center" shrinkToFit="1"/>
    </xf>
    <xf numFmtId="0" fontId="10" fillId="0" borderId="38" xfId="3" applyFont="1" applyBorder="1" applyAlignment="1">
      <alignment horizontal="center" vertical="center" shrinkToFit="1"/>
    </xf>
    <xf numFmtId="0" fontId="8" fillId="0" borderId="38" xfId="3" applyFont="1" applyBorder="1" applyAlignment="1">
      <alignment horizontal="center" vertical="center"/>
    </xf>
    <xf numFmtId="0" fontId="8" fillId="0" borderId="38" xfId="2" applyFont="1" applyBorder="1" applyAlignment="1">
      <alignment horizontal="center" vertical="center"/>
    </xf>
    <xf numFmtId="0" fontId="13" fillId="0" borderId="38" xfId="3" applyFont="1" applyBorder="1" applyAlignment="1">
      <alignment horizontal="center" vertical="center"/>
    </xf>
    <xf numFmtId="0" fontId="13" fillId="0" borderId="38" xfId="2" applyFont="1" applyBorder="1" applyAlignment="1">
      <alignment horizontal="center" vertical="center"/>
    </xf>
    <xf numFmtId="0" fontId="13" fillId="0" borderId="38" xfId="0" applyFont="1" applyBorder="1" applyAlignment="1">
      <alignment vertical="center"/>
    </xf>
    <xf numFmtId="177" fontId="8" fillId="0" borderId="38" xfId="3" applyNumberFormat="1" applyFont="1" applyBorder="1" applyAlignment="1">
      <alignment horizontal="left" vertical="center" shrinkToFit="1"/>
    </xf>
    <xf numFmtId="0" fontId="8" fillId="0" borderId="38" xfId="0" applyFont="1" applyBorder="1" applyAlignment="1">
      <alignment horizontal="left" vertical="center"/>
    </xf>
    <xf numFmtId="177" fontId="13" fillId="0" borderId="38" xfId="3" applyNumberFormat="1" applyFont="1" applyBorder="1" applyAlignment="1">
      <alignment horizontal="left" vertical="center" shrinkToFit="1"/>
    </xf>
    <xf numFmtId="0" fontId="13" fillId="0" borderId="38" xfId="0" applyFont="1" applyBorder="1" applyAlignment="1">
      <alignment horizontal="left" vertical="center"/>
    </xf>
    <xf numFmtId="177" fontId="8" fillId="0" borderId="38" xfId="3" applyNumberFormat="1" applyFont="1" applyBorder="1" applyAlignment="1">
      <alignment horizontal="center" vertical="center" shrinkToFit="1"/>
    </xf>
    <xf numFmtId="178" fontId="8" fillId="0" borderId="10" xfId="3" applyNumberFormat="1" applyFont="1" applyBorder="1" applyAlignment="1">
      <alignment horizontal="right" vertical="center" shrinkToFit="1"/>
    </xf>
    <xf numFmtId="178" fontId="8" fillId="0" borderId="11" xfId="3" applyNumberFormat="1" applyFont="1" applyBorder="1" applyAlignment="1">
      <alignment horizontal="right" vertical="center" shrinkToFit="1"/>
    </xf>
    <xf numFmtId="0" fontId="8" fillId="0" borderId="2" xfId="1" applyFont="1" applyBorder="1" applyAlignment="1">
      <alignment horizontal="center" vertical="center" shrinkToFit="1"/>
    </xf>
    <xf numFmtId="0" fontId="8" fillId="0" borderId="7" xfId="2" applyFont="1" applyBorder="1" applyAlignment="1">
      <alignment horizontal="center" vertical="center" shrinkToFit="1"/>
    </xf>
    <xf numFmtId="0" fontId="8" fillId="0" borderId="4" xfId="1" applyFont="1" applyBorder="1" applyAlignment="1">
      <alignment horizontal="center" vertical="center" shrinkToFit="1"/>
    </xf>
    <xf numFmtId="0" fontId="8" fillId="0" borderId="8" xfId="2" applyFont="1" applyBorder="1" applyAlignment="1">
      <alignment horizontal="center" vertical="center" shrinkToFit="1"/>
    </xf>
    <xf numFmtId="20" fontId="8" fillId="0" borderId="2" xfId="1" applyNumberFormat="1" applyFont="1" applyBorder="1" applyAlignment="1">
      <alignment horizontal="center" vertical="center" shrinkToFit="1"/>
    </xf>
    <xf numFmtId="0" fontId="8" fillId="0" borderId="6"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1" xfId="2" applyFont="1" applyBorder="1" applyAlignment="1">
      <alignment horizontal="center" vertical="center" shrinkToFit="1"/>
    </xf>
    <xf numFmtId="0" fontId="8" fillId="0" borderId="33" xfId="1" applyFont="1" applyBorder="1" applyAlignment="1">
      <alignment horizontal="right" vertical="center" shrinkToFit="1"/>
    </xf>
    <xf numFmtId="0" fontId="8" fillId="0" borderId="38" xfId="1" applyFont="1" applyBorder="1" applyAlignment="1">
      <alignment horizontal="right" vertical="center" shrinkToFit="1"/>
    </xf>
    <xf numFmtId="0" fontId="8" fillId="0" borderId="3"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33" xfId="1" applyFont="1" applyBorder="1" applyAlignment="1">
      <alignment horizontal="left" vertical="center" shrinkToFit="1"/>
    </xf>
    <xf numFmtId="0" fontId="8" fillId="0" borderId="38" xfId="1" applyFont="1" applyBorder="1" applyAlignment="1">
      <alignment horizontal="left" vertical="center" shrinkToFit="1"/>
    </xf>
    <xf numFmtId="0" fontId="8" fillId="0" borderId="6" xfId="1" applyFont="1" applyBorder="1" applyAlignment="1">
      <alignment horizontal="center" vertical="center" shrinkToFit="1"/>
    </xf>
    <xf numFmtId="0" fontId="8" fillId="0" borderId="2" xfId="1" applyNumberFormat="1" applyFont="1" applyBorder="1" applyAlignment="1">
      <alignment horizontal="center" vertical="center" shrinkToFit="1"/>
    </xf>
    <xf numFmtId="0" fontId="8" fillId="0" borderId="6" xfId="1" applyNumberFormat="1" applyFont="1" applyBorder="1" applyAlignment="1">
      <alignment horizontal="center" vertical="center" shrinkToFit="1"/>
    </xf>
    <xf numFmtId="0" fontId="8" fillId="0" borderId="7" xfId="1" applyNumberFormat="1" applyFont="1" applyBorder="1" applyAlignment="1">
      <alignment horizontal="center" vertical="center" shrinkToFit="1"/>
    </xf>
    <xf numFmtId="0" fontId="8" fillId="0" borderId="4" xfId="1" applyNumberFormat="1" applyFont="1" applyBorder="1" applyAlignment="1">
      <alignment horizontal="center" vertical="center" shrinkToFit="1"/>
    </xf>
    <xf numFmtId="0" fontId="8" fillId="0" borderId="1" xfId="1" applyNumberFormat="1" applyFont="1" applyBorder="1" applyAlignment="1">
      <alignment horizontal="center" vertical="center" shrinkToFit="1"/>
    </xf>
    <xf numFmtId="0" fontId="8" fillId="0" borderId="8" xfId="1" applyNumberFormat="1" applyFont="1" applyBorder="1" applyAlignment="1">
      <alignment horizontal="center" vertical="center" shrinkToFit="1"/>
    </xf>
    <xf numFmtId="49" fontId="8" fillId="0" borderId="2" xfId="1" applyNumberFormat="1" applyFont="1" applyBorder="1" applyAlignment="1">
      <alignment horizontal="center" vertical="center" wrapText="1" shrinkToFit="1"/>
    </xf>
    <xf numFmtId="0" fontId="8" fillId="0" borderId="6" xfId="1" applyFont="1" applyBorder="1" applyAlignment="1">
      <alignment horizontal="center" vertical="center" wrapText="1" shrinkToFit="1"/>
    </xf>
    <xf numFmtId="0" fontId="8" fillId="0" borderId="7" xfId="1" applyFont="1" applyBorder="1" applyAlignment="1">
      <alignment horizontal="center" vertical="center" wrapText="1" shrinkToFit="1"/>
    </xf>
    <xf numFmtId="0" fontId="8" fillId="0" borderId="4" xfId="1" applyFont="1" applyBorder="1" applyAlignment="1">
      <alignment horizontal="center" vertical="center" wrapText="1" shrinkToFit="1"/>
    </xf>
    <xf numFmtId="0" fontId="8" fillId="0" borderId="1" xfId="1" applyFont="1" applyBorder="1" applyAlignment="1">
      <alignment horizontal="center" vertical="center" wrapText="1" shrinkToFit="1"/>
    </xf>
    <xf numFmtId="0" fontId="8" fillId="0" borderId="8" xfId="1" applyFont="1" applyBorder="1" applyAlignment="1">
      <alignment horizontal="center" vertical="center" wrapText="1" shrinkToFit="1"/>
    </xf>
    <xf numFmtId="0" fontId="14" fillId="0" borderId="11" xfId="2" applyFont="1" applyBorder="1" applyAlignment="1">
      <alignment horizontal="center" vertical="center" shrinkToFit="1"/>
    </xf>
    <xf numFmtId="0" fontId="14" fillId="0" borderId="11" xfId="2" applyFont="1" applyBorder="1">
      <alignment vertical="center"/>
    </xf>
    <xf numFmtId="0" fontId="8" fillId="0" borderId="11" xfId="1" applyFont="1" applyBorder="1" applyAlignment="1">
      <alignment horizontal="center" vertical="center"/>
    </xf>
    <xf numFmtId="0" fontId="8" fillId="0" borderId="11" xfId="2" applyFont="1" applyBorder="1">
      <alignment vertical="center"/>
    </xf>
    <xf numFmtId="0" fontId="14" fillId="0" borderId="11" xfId="1" quotePrefix="1" applyFont="1" applyBorder="1">
      <alignment vertical="center"/>
    </xf>
    <xf numFmtId="0" fontId="8" fillId="0" borderId="11" xfId="1" applyFont="1" applyBorder="1" applyAlignment="1">
      <alignment horizontal="left" shrinkToFit="1"/>
    </xf>
    <xf numFmtId="0" fontId="8" fillId="0" borderId="11" xfId="2" applyFont="1" applyBorder="1" applyAlignment="1">
      <alignment horizontal="left" shrinkToFit="1"/>
    </xf>
    <xf numFmtId="0" fontId="8" fillId="0" borderId="11" xfId="1" applyFont="1" applyBorder="1" applyAlignment="1">
      <alignment horizontal="right" shrinkToFit="1"/>
    </xf>
    <xf numFmtId="0" fontId="8" fillId="0" borderId="11" xfId="2" applyFont="1" applyBorder="1" applyAlignment="1">
      <alignment horizontal="right" shrinkToFit="1"/>
    </xf>
    <xf numFmtId="0" fontId="8" fillId="0" borderId="7" xfId="1" applyFont="1" applyBorder="1" applyAlignment="1">
      <alignment horizontal="center" vertical="center" shrinkToFit="1"/>
    </xf>
    <xf numFmtId="0" fontId="8" fillId="0" borderId="2" xfId="1" applyFont="1" applyBorder="1" applyAlignment="1">
      <alignment horizontal="left" vertical="center" shrinkToFit="1"/>
    </xf>
    <xf numFmtId="0" fontId="8" fillId="0" borderId="6" xfId="2" applyFont="1" applyBorder="1" applyAlignment="1">
      <alignment horizontal="left" vertical="center" shrinkToFit="1"/>
    </xf>
    <xf numFmtId="0" fontId="8" fillId="0" borderId="7" xfId="2" applyFont="1" applyBorder="1" applyAlignment="1">
      <alignment horizontal="left" vertical="center" shrinkToFit="1"/>
    </xf>
    <xf numFmtId="0" fontId="8" fillId="0" borderId="4" xfId="2" applyFont="1" applyBorder="1" applyAlignment="1">
      <alignment horizontal="left" vertical="center" shrinkToFit="1"/>
    </xf>
    <xf numFmtId="0" fontId="8" fillId="0" borderId="1" xfId="2" applyFont="1" applyBorder="1" applyAlignment="1">
      <alignment horizontal="left" vertical="center" shrinkToFit="1"/>
    </xf>
    <xf numFmtId="0" fontId="8" fillId="0" borderId="8" xfId="2" applyFont="1" applyBorder="1" applyAlignment="1">
      <alignment horizontal="left" vertical="center" shrinkToFit="1"/>
    </xf>
    <xf numFmtId="0" fontId="10" fillId="3" borderId="38" xfId="1" applyFont="1" applyFill="1" applyBorder="1" applyAlignment="1">
      <alignment horizontal="center" vertical="center" shrinkToFit="1"/>
    </xf>
    <xf numFmtId="177" fontId="10" fillId="3" borderId="38" xfId="1" applyNumberFormat="1" applyFont="1" applyFill="1" applyBorder="1" applyAlignment="1">
      <alignment horizontal="center" vertical="center" shrinkToFit="1"/>
    </xf>
    <xf numFmtId="0" fontId="10" fillId="3" borderId="39" xfId="1" applyFont="1" applyFill="1" applyBorder="1" applyAlignment="1">
      <alignment vertical="center" shrinkToFit="1"/>
    </xf>
    <xf numFmtId="0" fontId="8" fillId="0" borderId="10" xfId="2" applyFont="1" applyBorder="1" applyAlignment="1">
      <alignment horizontal="center" vertical="center" shrinkToFit="1"/>
    </xf>
    <xf numFmtId="0" fontId="10" fillId="3" borderId="9" xfId="1" applyFont="1" applyFill="1" applyBorder="1" applyAlignment="1">
      <alignment horizontal="center" vertical="center" shrinkToFit="1"/>
    </xf>
    <xf numFmtId="0" fontId="16" fillId="3" borderId="2" xfId="1" applyFont="1" applyFill="1" applyBorder="1" applyAlignment="1">
      <alignment horizontal="center" vertical="center" shrinkToFit="1"/>
    </xf>
    <xf numFmtId="0" fontId="16" fillId="3" borderId="6"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0" fillId="3" borderId="2" xfId="1" applyFont="1" applyFill="1" applyBorder="1" applyAlignment="1">
      <alignment horizontal="center" vertical="center" shrinkToFit="1"/>
    </xf>
    <xf numFmtId="0" fontId="10" fillId="3" borderId="6" xfId="1" applyFont="1" applyFill="1" applyBorder="1" applyAlignment="1">
      <alignment horizontal="center" vertical="center" shrinkToFit="1"/>
    </xf>
    <xf numFmtId="0" fontId="10" fillId="3" borderId="7" xfId="1" applyFont="1" applyFill="1" applyBorder="1" applyAlignment="1">
      <alignment horizontal="center" vertical="center" shrinkToFit="1"/>
    </xf>
    <xf numFmtId="179" fontId="10" fillId="0" borderId="11" xfId="0" applyNumberFormat="1" applyFont="1" applyBorder="1" applyAlignment="1">
      <alignment horizontal="left" vertical="center" shrinkToFit="1"/>
    </xf>
    <xf numFmtId="179" fontId="10" fillId="0" borderId="9" xfId="0" applyNumberFormat="1" applyFont="1" applyBorder="1" applyAlignment="1">
      <alignment horizontal="left" vertical="center" shrinkToFit="1"/>
    </xf>
    <xf numFmtId="0" fontId="10" fillId="0" borderId="0" xfId="1" applyFont="1" applyAlignment="1">
      <alignment horizontal="center" vertical="center" shrinkToFit="1"/>
    </xf>
    <xf numFmtId="0" fontId="8" fillId="0" borderId="0" xfId="2" applyFont="1" applyAlignment="1">
      <alignment horizontal="center" vertical="center" shrinkToFit="1"/>
    </xf>
    <xf numFmtId="0" fontId="10"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8" fillId="0" borderId="5" xfId="2" applyFont="1" applyBorder="1" applyAlignment="1">
      <alignment horizontal="center" vertical="center" shrinkToFit="1"/>
    </xf>
    <xf numFmtId="0" fontId="8" fillId="0" borderId="38" xfId="3" applyFont="1" applyBorder="1" applyAlignment="1">
      <alignment horizontal="left" vertical="center" shrinkToFit="1"/>
    </xf>
    <xf numFmtId="0" fontId="10" fillId="0" borderId="4" xfId="1" applyFont="1" applyBorder="1" applyAlignment="1">
      <alignment horizontal="center" vertical="center" shrinkToFit="1"/>
    </xf>
    <xf numFmtId="0" fontId="8" fillId="0" borderId="38" xfId="2" applyFont="1" applyBorder="1" applyAlignment="1">
      <alignment vertical="center"/>
    </xf>
    <xf numFmtId="0" fontId="10" fillId="3" borderId="10" xfId="1" applyFont="1" applyFill="1" applyBorder="1" applyAlignment="1">
      <alignment horizontal="center" vertical="center" shrinkToFit="1"/>
    </xf>
    <xf numFmtId="0" fontId="10" fillId="4" borderId="38" xfId="1" applyFont="1" applyFill="1" applyBorder="1" applyAlignment="1">
      <alignment horizontal="center" vertical="center" shrinkToFit="1"/>
    </xf>
    <xf numFmtId="49" fontId="10" fillId="4" borderId="3" xfId="1" applyNumberFormat="1" applyFont="1" applyFill="1" applyBorder="1" applyAlignment="1">
      <alignment horizontal="center" vertical="center"/>
    </xf>
    <xf numFmtId="49" fontId="0" fillId="4" borderId="0" xfId="0" applyNumberFormat="1" applyFill="1" applyAlignment="1">
      <alignment horizontal="center" vertical="center"/>
    </xf>
    <xf numFmtId="0" fontId="10" fillId="0" borderId="3" xfId="1" applyFont="1" applyBorder="1" applyAlignment="1">
      <alignment horizontal="center" vertical="center"/>
    </xf>
    <xf numFmtId="0" fontId="0" fillId="0" borderId="0" xfId="0" applyAlignment="1">
      <alignment horizontal="center" vertical="center"/>
    </xf>
    <xf numFmtId="0" fontId="8" fillId="0" borderId="0" xfId="4" applyFont="1" applyAlignment="1">
      <alignment horizontal="left" vertical="center" wrapText="1" shrinkToFit="1"/>
    </xf>
    <xf numFmtId="0" fontId="8" fillId="0" borderId="0" xfId="4" applyFont="1" applyAlignment="1">
      <alignment horizontal="left" vertical="center" shrinkToFit="1"/>
    </xf>
    <xf numFmtId="0" fontId="13" fillId="0" borderId="2" xfId="4" applyFont="1" applyBorder="1" applyAlignment="1">
      <alignment horizontal="center" vertical="center" shrinkToFit="1"/>
    </xf>
    <xf numFmtId="0" fontId="13" fillId="0" borderId="6" xfId="4" applyFont="1" applyBorder="1" applyAlignment="1">
      <alignment horizontal="center" vertical="center" shrinkToFit="1"/>
    </xf>
    <xf numFmtId="0" fontId="13" fillId="0" borderId="7" xfId="4" applyFont="1" applyBorder="1" applyAlignment="1">
      <alignment horizontal="center" vertical="center" shrinkToFit="1"/>
    </xf>
    <xf numFmtId="0" fontId="13" fillId="0" borderId="4" xfId="4" applyFont="1" applyBorder="1" applyAlignment="1">
      <alignment horizontal="center" vertical="center" shrinkToFit="1"/>
    </xf>
    <xf numFmtId="0" fontId="13" fillId="0" borderId="1" xfId="4" applyFont="1" applyBorder="1" applyAlignment="1">
      <alignment horizontal="center" vertical="center" shrinkToFit="1"/>
    </xf>
    <xf numFmtId="0" fontId="13" fillId="0" borderId="8" xfId="4" applyFont="1" applyBorder="1" applyAlignment="1">
      <alignment horizontal="center" vertical="center" shrinkToFit="1"/>
    </xf>
    <xf numFmtId="0" fontId="8" fillId="0" borderId="2" xfId="4" applyFont="1" applyBorder="1" applyAlignment="1">
      <alignment horizontal="center" vertical="center" shrinkToFit="1"/>
    </xf>
    <xf numFmtId="0" fontId="8" fillId="0" borderId="6" xfId="4" applyFont="1" applyBorder="1" applyAlignment="1">
      <alignment horizontal="center" vertical="center" shrinkToFit="1"/>
    </xf>
    <xf numFmtId="0" fontId="8" fillId="0" borderId="4" xfId="4" applyFont="1" applyBorder="1" applyAlignment="1">
      <alignment horizontal="center" vertical="center" shrinkToFit="1"/>
    </xf>
    <xf numFmtId="0" fontId="8" fillId="0" borderId="1" xfId="4" applyFont="1" applyBorder="1" applyAlignment="1">
      <alignment horizontal="center" vertical="center" shrinkToFit="1"/>
    </xf>
    <xf numFmtId="0" fontId="8" fillId="0" borderId="2" xfId="4" applyFont="1" applyBorder="1" applyAlignment="1">
      <alignment horizontal="left" vertical="center" shrinkToFit="1"/>
    </xf>
    <xf numFmtId="0" fontId="8" fillId="0" borderId="6" xfId="4" applyFont="1" applyBorder="1" applyAlignment="1">
      <alignment horizontal="left" vertical="center" shrinkToFit="1"/>
    </xf>
    <xf numFmtId="0" fontId="8" fillId="0" borderId="7" xfId="4" applyFont="1" applyBorder="1" applyAlignment="1">
      <alignment horizontal="left" vertical="center" shrinkToFit="1"/>
    </xf>
    <xf numFmtId="0" fontId="8" fillId="0" borderId="4" xfId="4" applyFont="1" applyBorder="1" applyAlignment="1">
      <alignment horizontal="left" vertical="center" shrinkToFit="1"/>
    </xf>
    <xf numFmtId="0" fontId="8" fillId="0" borderId="1" xfId="4" applyFont="1" applyBorder="1" applyAlignment="1">
      <alignment horizontal="left" vertical="center" shrinkToFit="1"/>
    </xf>
    <xf numFmtId="0" fontId="8" fillId="0" borderId="8" xfId="4" applyFont="1" applyBorder="1" applyAlignment="1">
      <alignment horizontal="left" vertical="center" shrinkToFit="1"/>
    </xf>
    <xf numFmtId="0" fontId="10" fillId="3" borderId="10" xfId="1" applyFont="1" applyFill="1" applyBorder="1" applyAlignment="1">
      <alignment horizontal="center" vertical="center"/>
    </xf>
    <xf numFmtId="0" fontId="10" fillId="3" borderId="11" xfId="1" applyFont="1" applyFill="1" applyBorder="1" applyAlignment="1">
      <alignment horizontal="center" vertical="center"/>
    </xf>
    <xf numFmtId="0" fontId="10" fillId="3" borderId="9" xfId="1" applyFont="1" applyFill="1" applyBorder="1" applyAlignment="1">
      <alignment horizontal="center" vertical="center"/>
    </xf>
    <xf numFmtId="177" fontId="3" fillId="3" borderId="10" xfId="1" applyNumberFormat="1" applyFont="1" applyFill="1" applyBorder="1" applyAlignment="1">
      <alignment horizontal="center" vertical="center" shrinkToFit="1"/>
    </xf>
    <xf numFmtId="177" fontId="3" fillId="3" borderId="11" xfId="1" applyNumberFormat="1" applyFont="1" applyFill="1" applyBorder="1" applyAlignment="1">
      <alignment horizontal="center" vertical="center" shrinkToFit="1"/>
    </xf>
    <xf numFmtId="177" fontId="3" fillId="3" borderId="9" xfId="1" applyNumberFormat="1" applyFont="1" applyFill="1" applyBorder="1" applyAlignment="1">
      <alignment horizontal="center" vertical="center" shrinkToFit="1"/>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40" xfId="1" applyFont="1" applyFill="1" applyBorder="1">
      <alignment vertical="center"/>
    </xf>
    <xf numFmtId="0" fontId="3" fillId="3" borderId="41" xfId="1" applyFont="1" applyFill="1" applyBorder="1">
      <alignment vertical="center"/>
    </xf>
    <xf numFmtId="0" fontId="3" fillId="3" borderId="42" xfId="1" applyFont="1" applyFill="1" applyBorder="1">
      <alignment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19" fillId="0" borderId="2" xfId="4" applyFont="1" applyBorder="1" applyAlignment="1">
      <alignment horizontal="left" vertical="center" shrinkToFit="1"/>
    </xf>
    <xf numFmtId="0" fontId="23" fillId="0" borderId="6" xfId="0" applyFont="1" applyBorder="1" applyAlignment="1">
      <alignment horizontal="left" vertical="center" shrinkToFit="1"/>
    </xf>
    <xf numFmtId="0" fontId="23" fillId="0" borderId="4" xfId="0" applyFont="1" applyBorder="1" applyAlignment="1">
      <alignment horizontal="left" vertical="center" shrinkToFit="1"/>
    </xf>
    <xf numFmtId="0" fontId="23" fillId="0" borderId="1" xfId="0" applyFont="1" applyBorder="1" applyAlignment="1">
      <alignment horizontal="left" vertical="center" shrinkToFit="1"/>
    </xf>
    <xf numFmtId="0" fontId="3" fillId="3" borderId="10" xfId="1" applyFont="1" applyFill="1" applyBorder="1" applyAlignment="1">
      <alignment horizontal="center" vertical="center" shrinkToFit="1"/>
    </xf>
    <xf numFmtId="0" fontId="3" fillId="3" borderId="11" xfId="1" applyFont="1" applyFill="1" applyBorder="1" applyAlignment="1">
      <alignment horizontal="center" vertical="center" shrinkToFit="1"/>
    </xf>
    <xf numFmtId="0" fontId="3" fillId="3" borderId="9" xfId="1" applyFont="1" applyFill="1" applyBorder="1" applyAlignment="1">
      <alignment horizontal="center" vertical="center" shrinkToFit="1"/>
    </xf>
    <xf numFmtId="177" fontId="20" fillId="3" borderId="10" xfId="1" applyNumberFormat="1" applyFont="1" applyFill="1" applyBorder="1" applyAlignment="1">
      <alignment horizontal="center" vertical="center" shrinkToFit="1"/>
    </xf>
    <xf numFmtId="177" fontId="20" fillId="3" borderId="11" xfId="1" applyNumberFormat="1" applyFont="1" applyFill="1" applyBorder="1" applyAlignment="1">
      <alignment horizontal="center" vertical="center" shrinkToFit="1"/>
    </xf>
    <xf numFmtId="177" fontId="20" fillId="3" borderId="9" xfId="1" applyNumberFormat="1" applyFont="1" applyFill="1" applyBorder="1" applyAlignment="1">
      <alignment horizontal="center" vertical="center" shrinkToFit="1"/>
    </xf>
    <xf numFmtId="0" fontId="10" fillId="3" borderId="43" xfId="1" applyFont="1" applyFill="1" applyBorder="1">
      <alignment vertical="center"/>
    </xf>
    <xf numFmtId="0" fontId="10" fillId="3" borderId="44" xfId="1" applyFont="1" applyFill="1" applyBorder="1">
      <alignment vertical="center"/>
    </xf>
    <xf numFmtId="0" fontId="10" fillId="3" borderId="45" xfId="1" applyFont="1" applyFill="1" applyBorder="1">
      <alignment vertical="center"/>
    </xf>
    <xf numFmtId="0" fontId="3" fillId="3" borderId="39" xfId="1" applyFont="1" applyFill="1" applyBorder="1">
      <alignment vertical="center"/>
    </xf>
    <xf numFmtId="0" fontId="3" fillId="3" borderId="0"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11" xfId="1" applyFont="1" applyFill="1" applyBorder="1" applyAlignment="1">
      <alignment horizontal="center" vertical="center"/>
    </xf>
    <xf numFmtId="0" fontId="16" fillId="3" borderId="9" xfId="1" applyFont="1" applyFill="1" applyBorder="1" applyAlignment="1">
      <alignment horizontal="center" vertical="center"/>
    </xf>
    <xf numFmtId="177" fontId="10" fillId="3" borderId="10" xfId="1" applyNumberFormat="1" applyFont="1" applyFill="1" applyBorder="1" applyAlignment="1">
      <alignment horizontal="center" vertical="center" shrinkToFit="1"/>
    </xf>
    <xf numFmtId="177" fontId="10" fillId="3" borderId="11" xfId="1" applyNumberFormat="1" applyFont="1" applyFill="1" applyBorder="1" applyAlignment="1">
      <alignment horizontal="center" vertical="center" shrinkToFit="1"/>
    </xf>
    <xf numFmtId="177" fontId="10" fillId="3" borderId="9" xfId="1" applyNumberFormat="1" applyFont="1" applyFill="1" applyBorder="1" applyAlignment="1">
      <alignment horizontal="center" vertical="center" shrinkToFit="1"/>
    </xf>
    <xf numFmtId="0" fontId="10" fillId="3" borderId="11" xfId="1" applyFont="1" applyFill="1" applyBorder="1" applyAlignment="1">
      <alignment horizontal="center" vertical="center" shrinkToFit="1"/>
    </xf>
    <xf numFmtId="0" fontId="36" fillId="3" borderId="10" xfId="1" applyFont="1" applyFill="1" applyBorder="1" applyAlignment="1">
      <alignment horizontal="center" vertical="center" shrinkToFit="1"/>
    </xf>
    <xf numFmtId="0" fontId="36" fillId="3" borderId="9" xfId="1" applyFont="1" applyFill="1" applyBorder="1" applyAlignment="1">
      <alignment horizontal="center" vertical="center" shrinkToFit="1"/>
    </xf>
    <xf numFmtId="0" fontId="8" fillId="0" borderId="6" xfId="4" applyFont="1" applyBorder="1" applyAlignment="1">
      <alignment vertical="center" shrinkToFit="1"/>
    </xf>
    <xf numFmtId="0" fontId="8" fillId="0" borderId="7" xfId="4" applyFont="1" applyBorder="1" applyAlignment="1">
      <alignment vertical="center" shrinkToFit="1"/>
    </xf>
    <xf numFmtId="0" fontId="8" fillId="0" borderId="1" xfId="4" applyFont="1" applyBorder="1" applyAlignment="1">
      <alignment vertical="center" shrinkToFit="1"/>
    </xf>
    <xf numFmtId="0" fontId="8" fillId="0" borderId="8" xfId="4" applyFont="1" applyBorder="1" applyAlignment="1">
      <alignment vertical="center" shrinkToFit="1"/>
    </xf>
    <xf numFmtId="0" fontId="3" fillId="3" borderId="43" xfId="1" applyFont="1" applyFill="1" applyBorder="1">
      <alignment vertical="center"/>
    </xf>
    <xf numFmtId="0" fontId="3" fillId="3" borderId="44" xfId="1" applyFont="1" applyFill="1" applyBorder="1">
      <alignment vertical="center"/>
    </xf>
    <xf numFmtId="0" fontId="3" fillId="3" borderId="45" xfId="1" applyFont="1" applyFill="1" applyBorder="1">
      <alignment vertical="center"/>
    </xf>
    <xf numFmtId="177" fontId="33" fillId="3" borderId="10" xfId="1" applyNumberFormat="1" applyFont="1" applyFill="1" applyBorder="1" applyAlignment="1">
      <alignment horizontal="center" vertical="center" shrinkToFit="1"/>
    </xf>
    <xf numFmtId="177" fontId="33" fillId="3" borderId="11" xfId="1" applyNumberFormat="1" applyFont="1" applyFill="1" applyBorder="1" applyAlignment="1">
      <alignment horizontal="center" vertical="center" shrinkToFit="1"/>
    </xf>
    <xf numFmtId="177" fontId="33" fillId="3" borderId="9" xfId="1" applyNumberFormat="1" applyFont="1" applyFill="1" applyBorder="1" applyAlignment="1">
      <alignment horizontal="center" vertical="center" shrinkToFit="1"/>
    </xf>
    <xf numFmtId="0" fontId="3" fillId="3" borderId="0"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11" fillId="0" borderId="0" xfId="4" applyFont="1" applyAlignment="1">
      <alignment horizontal="left" vertical="center" wrapText="1" shrinkToFit="1"/>
    </xf>
    <xf numFmtId="0" fontId="11" fillId="0" borderId="0" xfId="4" applyFont="1" applyAlignment="1">
      <alignment horizontal="left" vertical="center" shrinkToFit="1"/>
    </xf>
    <xf numFmtId="0" fontId="0" fillId="0" borderId="4" xfId="0" applyBorder="1" applyAlignment="1">
      <alignment horizontal="center" vertical="center" shrinkToFit="1"/>
    </xf>
    <xf numFmtId="0" fontId="10" fillId="3" borderId="2"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40" xfId="1" applyFont="1" applyFill="1" applyBorder="1">
      <alignment vertical="center"/>
    </xf>
    <xf numFmtId="0" fontId="10" fillId="3" borderId="41" xfId="1" applyFont="1" applyFill="1" applyBorder="1">
      <alignment vertical="center"/>
    </xf>
    <xf numFmtId="0" fontId="10" fillId="3" borderId="42" xfId="1" applyFont="1" applyFill="1" applyBorder="1">
      <alignment vertical="center"/>
    </xf>
    <xf numFmtId="0" fontId="10" fillId="3" borderId="39" xfId="1" applyFont="1" applyFill="1" applyBorder="1">
      <alignment vertical="center"/>
    </xf>
    <xf numFmtId="0" fontId="3" fillId="3" borderId="6" xfId="1" applyFont="1" applyFill="1" applyBorder="1" applyAlignment="1">
      <alignment horizontal="center" vertical="center" shrinkToFit="1"/>
    </xf>
    <xf numFmtId="0" fontId="12" fillId="0" borderId="57" xfId="0" applyFont="1" applyBorder="1" applyAlignment="1">
      <alignment vertical="center" shrinkToFit="1"/>
    </xf>
    <xf numFmtId="0" fontId="35" fillId="0" borderId="6" xfId="0" applyFont="1" applyBorder="1" applyAlignment="1">
      <alignment vertical="center" shrinkToFit="1"/>
    </xf>
    <xf numFmtId="0" fontId="35" fillId="0" borderId="7" xfId="0" applyFont="1" applyBorder="1" applyAlignment="1">
      <alignment vertical="center" shrinkToFit="1"/>
    </xf>
    <xf numFmtId="0" fontId="35" fillId="0" borderId="58" xfId="0" applyFont="1" applyBorder="1" applyAlignment="1">
      <alignment vertical="center" shrinkToFit="1"/>
    </xf>
    <xf numFmtId="0" fontId="35" fillId="0" borderId="1" xfId="0" applyFont="1" applyBorder="1" applyAlignment="1">
      <alignment vertical="center" shrinkToFit="1"/>
    </xf>
    <xf numFmtId="0" fontId="35" fillId="0" borderId="8" xfId="0" applyFont="1" applyBorder="1" applyAlignment="1">
      <alignment vertical="center" shrinkToFit="1"/>
    </xf>
    <xf numFmtId="0" fontId="11" fillId="0" borderId="57" xfId="0" applyFont="1" applyBorder="1" applyAlignment="1">
      <alignment vertical="center" shrinkToFit="1"/>
    </xf>
    <xf numFmtId="0" fontId="0" fillId="0" borderId="58" xfId="0" applyBorder="1" applyAlignment="1">
      <alignment vertical="center" shrinkToFit="1"/>
    </xf>
    <xf numFmtId="0" fontId="24" fillId="0" borderId="6" xfId="0" applyFont="1" applyBorder="1" applyAlignment="1">
      <alignment horizontal="left" vertical="center" shrinkToFit="1"/>
    </xf>
    <xf numFmtId="0" fontId="0" fillId="0" borderId="0" xfId="0" applyAlignment="1">
      <alignment vertical="center" shrinkToFit="1"/>
    </xf>
    <xf numFmtId="0" fontId="11" fillId="0" borderId="3" xfId="0" applyFont="1" applyBorder="1" applyAlignment="1">
      <alignment vertical="center" shrinkToFit="1"/>
    </xf>
    <xf numFmtId="0" fontId="0" fillId="0" borderId="0" xfId="0" applyFont="1" applyBorder="1" applyAlignment="1">
      <alignment vertical="center" shrinkToFit="1"/>
    </xf>
    <xf numFmtId="0" fontId="0" fillId="0" borderId="5" xfId="0" applyFont="1" applyBorder="1" applyAlignment="1">
      <alignment vertical="center" shrinkToFit="1"/>
    </xf>
    <xf numFmtId="0" fontId="0" fillId="0" borderId="4" xfId="0" applyFont="1" applyBorder="1" applyAlignment="1">
      <alignment vertical="center" shrinkToFit="1"/>
    </xf>
    <xf numFmtId="0" fontId="35" fillId="0" borderId="3" xfId="0" applyFont="1" applyBorder="1" applyAlignment="1">
      <alignment vertical="center" shrinkToFit="1"/>
    </xf>
    <xf numFmtId="0" fontId="35" fillId="0" borderId="0" xfId="0" applyFont="1" applyBorder="1" applyAlignment="1">
      <alignment vertical="center" shrinkToFit="1"/>
    </xf>
    <xf numFmtId="0" fontId="35" fillId="0" borderId="5" xfId="0" applyFont="1" applyBorder="1" applyAlignment="1">
      <alignment vertical="center" shrinkToFit="1"/>
    </xf>
    <xf numFmtId="0" fontId="11" fillId="0" borderId="54" xfId="0" applyFont="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55"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12" fillId="0" borderId="18" xfId="0" applyFont="1" applyBorder="1" applyAlignment="1">
      <alignment horizontal="left" vertical="center" shrinkToFit="1"/>
    </xf>
    <xf numFmtId="0" fontId="35" fillId="0" borderId="18" xfId="0" applyFont="1" applyBorder="1" applyAlignment="1">
      <alignment horizontal="left" vertical="center"/>
    </xf>
    <xf numFmtId="0" fontId="35" fillId="0" borderId="19" xfId="0" applyFont="1" applyBorder="1" applyAlignment="1">
      <alignment horizontal="left" vertical="center"/>
    </xf>
    <xf numFmtId="0" fontId="12" fillId="0" borderId="22" xfId="0" applyFont="1" applyBorder="1" applyAlignment="1">
      <alignment horizontal="left" vertical="center" shrinkToFit="1"/>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11" fillId="0" borderId="16"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35" fillId="0" borderId="4" xfId="0" applyFont="1" applyBorder="1" applyAlignment="1">
      <alignment vertical="center" shrinkToFit="1"/>
    </xf>
    <xf numFmtId="0" fontId="3" fillId="0" borderId="0" xfId="0" applyFont="1" applyBorder="1" applyAlignment="1">
      <alignment horizontal="left" vertical="center" shrinkToFit="1"/>
    </xf>
    <xf numFmtId="0" fontId="38" fillId="0" borderId="0" xfId="0" applyFont="1" applyBorder="1" applyAlignment="1">
      <alignment horizontal="left" vertical="center"/>
    </xf>
    <xf numFmtId="0" fontId="11" fillId="0" borderId="3" xfId="0" applyFont="1" applyBorder="1" applyAlignment="1">
      <alignment horizontal="center" vertical="center" shrinkToFit="1"/>
    </xf>
    <xf numFmtId="0" fontId="0" fillId="0" borderId="0" xfId="0" applyFont="1" applyBorder="1" applyAlignment="1">
      <alignment horizontal="center" vertical="center" shrinkToFit="1"/>
    </xf>
    <xf numFmtId="0" fontId="11" fillId="0" borderId="56" xfId="0" applyFont="1" applyBorder="1" applyAlignment="1">
      <alignment vertical="center" shrinkToFit="1"/>
    </xf>
    <xf numFmtId="0" fontId="0" fillId="0" borderId="3" xfId="0" applyBorder="1" applyAlignment="1">
      <alignment vertical="center" shrinkToFit="1"/>
    </xf>
    <xf numFmtId="0" fontId="0" fillId="0" borderId="56" xfId="0" applyBorder="1" applyAlignment="1">
      <alignment vertical="center" shrinkToFit="1"/>
    </xf>
    <xf numFmtId="0" fontId="18" fillId="0" borderId="2" xfId="0" applyFont="1" applyBorder="1" applyAlignment="1">
      <alignment vertical="center" shrinkToFit="1"/>
    </xf>
    <xf numFmtId="0" fontId="37" fillId="0" borderId="6" xfId="0" applyFont="1" applyBorder="1" applyAlignment="1">
      <alignment vertical="center" shrinkToFit="1"/>
    </xf>
    <xf numFmtId="0" fontId="37" fillId="0" borderId="7" xfId="0" applyFont="1" applyBorder="1" applyAlignment="1">
      <alignment vertical="center" shrinkToFit="1"/>
    </xf>
    <xf numFmtId="0" fontId="37" fillId="0" borderId="4" xfId="0" applyFont="1" applyBorder="1" applyAlignment="1">
      <alignment vertical="center" shrinkToFit="1"/>
    </xf>
    <xf numFmtId="0" fontId="37" fillId="0" borderId="1" xfId="0" applyFont="1" applyBorder="1" applyAlignment="1">
      <alignment vertical="center" shrinkToFit="1"/>
    </xf>
    <xf numFmtId="0" fontId="37" fillId="0" borderId="8" xfId="0" applyFont="1" applyBorder="1" applyAlignment="1">
      <alignment vertical="center" shrinkToFit="1"/>
    </xf>
    <xf numFmtId="0" fontId="19" fillId="0" borderId="3" xfId="0" applyFont="1" applyBorder="1" applyAlignment="1">
      <alignment vertical="center" shrinkToFit="1"/>
    </xf>
    <xf numFmtId="0" fontId="23" fillId="0" borderId="0" xfId="0" applyFont="1" applyBorder="1" applyAlignment="1">
      <alignment vertical="center" shrinkToFit="1"/>
    </xf>
    <xf numFmtId="0" fontId="23" fillId="0" borderId="5" xfId="0" applyFont="1" applyBorder="1" applyAlignment="1">
      <alignment vertical="center" shrinkToFit="1"/>
    </xf>
    <xf numFmtId="0" fontId="23" fillId="0" borderId="4" xfId="0" applyFont="1" applyBorder="1" applyAlignment="1">
      <alignment vertical="center" shrinkToFit="1"/>
    </xf>
    <xf numFmtId="0" fontId="23" fillId="0" borderId="1" xfId="0" applyFont="1" applyBorder="1" applyAlignment="1">
      <alignment vertical="center" shrinkToFit="1"/>
    </xf>
    <xf numFmtId="0" fontId="23" fillId="0" borderId="8" xfId="0" applyFont="1" applyBorder="1" applyAlignment="1">
      <alignment vertical="center" shrinkToFit="1"/>
    </xf>
    <xf numFmtId="0" fontId="19" fillId="0" borderId="2" xfId="0" applyFont="1" applyBorder="1" applyAlignment="1">
      <alignment vertical="center" shrinkToFit="1"/>
    </xf>
    <xf numFmtId="0" fontId="23" fillId="0" borderId="6" xfId="0" applyFont="1" applyBorder="1" applyAlignment="1">
      <alignment vertical="center" shrinkToFit="1"/>
    </xf>
    <xf numFmtId="0" fontId="23" fillId="0" borderId="7" xfId="0" applyFont="1" applyBorder="1" applyAlignment="1">
      <alignment vertical="center" shrinkToFit="1"/>
    </xf>
    <xf numFmtId="0" fontId="0" fillId="0" borderId="3" xfId="0" applyFont="1" applyBorder="1" applyAlignment="1">
      <alignment horizontal="center" vertical="center" shrinkToFit="1"/>
    </xf>
    <xf numFmtId="0" fontId="0" fillId="0" borderId="3" xfId="0" applyFont="1" applyBorder="1" applyAlignment="1">
      <alignment vertical="center" shrinkToFit="1"/>
    </xf>
    <xf numFmtId="0" fontId="12" fillId="0" borderId="54" xfId="0" applyFont="1" applyBorder="1" applyAlignment="1">
      <alignment vertical="center" shrinkToFit="1"/>
    </xf>
    <xf numFmtId="0" fontId="35" fillId="0" borderId="18" xfId="0" applyFont="1" applyBorder="1" applyAlignment="1">
      <alignment vertical="center" shrinkToFit="1"/>
    </xf>
    <xf numFmtId="0" fontId="35" fillId="0" borderId="19" xfId="0" applyFont="1" applyBorder="1" applyAlignment="1">
      <alignment vertical="center" shrinkToFit="1"/>
    </xf>
    <xf numFmtId="0" fontId="35" fillId="0" borderId="55" xfId="0" applyFont="1" applyBorder="1" applyAlignment="1">
      <alignment vertical="center" shrinkToFit="1"/>
    </xf>
    <xf numFmtId="0" fontId="35" fillId="0" borderId="22" xfId="0" applyFont="1" applyBorder="1" applyAlignment="1">
      <alignment vertical="center" shrinkToFit="1"/>
    </xf>
    <xf numFmtId="0" fontId="35" fillId="0" borderId="23" xfId="0" applyFont="1" applyBorder="1" applyAlignment="1">
      <alignment vertical="center" shrinkToFit="1"/>
    </xf>
    <xf numFmtId="0" fontId="7" fillId="0" borderId="0" xfId="0" applyFont="1" applyAlignment="1">
      <alignment horizontal="left" vertical="center" shrinkToFit="1"/>
    </xf>
    <xf numFmtId="0" fontId="13" fillId="0" borderId="0" xfId="0" applyFont="1" applyAlignment="1">
      <alignment horizontal="left" vertical="center"/>
    </xf>
    <xf numFmtId="0" fontId="24" fillId="0" borderId="0" xfId="0" applyFont="1" applyBorder="1" applyAlignment="1">
      <alignment horizontal="left" vertical="center" shrinkToFit="1"/>
    </xf>
    <xf numFmtId="0" fontId="24" fillId="0" borderId="0" xfId="0" applyFont="1" applyAlignment="1">
      <alignment horizontal="left" vertical="center" shrinkToFit="1"/>
    </xf>
    <xf numFmtId="0" fontId="0" fillId="0" borderId="0" xfId="0" applyBorder="1" applyAlignment="1">
      <alignment vertical="center" shrinkToFit="1"/>
    </xf>
    <xf numFmtId="177" fontId="36" fillId="3" borderId="10" xfId="1" applyNumberFormat="1" applyFont="1" applyFill="1" applyBorder="1" applyAlignment="1">
      <alignment horizontal="center" vertical="center" shrinkToFit="1"/>
    </xf>
    <xf numFmtId="177" fontId="36" fillId="3" borderId="11" xfId="1" applyNumberFormat="1" applyFont="1" applyFill="1" applyBorder="1" applyAlignment="1">
      <alignment horizontal="center" vertical="center" shrinkToFit="1"/>
    </xf>
    <xf numFmtId="177" fontId="36" fillId="3" borderId="9" xfId="1" applyNumberFormat="1" applyFont="1" applyFill="1" applyBorder="1" applyAlignment="1">
      <alignment horizontal="center" vertical="center" shrinkToFit="1"/>
    </xf>
    <xf numFmtId="0" fontId="3" fillId="3" borderId="4"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59" xfId="1" applyFont="1" applyFill="1" applyBorder="1">
      <alignment vertical="center"/>
    </xf>
    <xf numFmtId="0" fontId="3" fillId="3" borderId="60" xfId="1" applyFont="1" applyFill="1" applyBorder="1">
      <alignment vertical="center"/>
    </xf>
    <xf numFmtId="0" fontId="3" fillId="3" borderId="61" xfId="1" applyFont="1" applyFill="1" applyBorder="1">
      <alignment vertical="center"/>
    </xf>
    <xf numFmtId="0" fontId="3" fillId="3" borderId="2" xfId="1" applyFont="1" applyFill="1" applyBorder="1" applyAlignment="1">
      <alignment horizontal="center" vertical="center"/>
    </xf>
    <xf numFmtId="0" fontId="3" fillId="3" borderId="7" xfId="1" applyFont="1" applyFill="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4" xfId="0" applyFont="1" applyBorder="1" applyAlignment="1">
      <alignment horizontal="center" vertical="center"/>
    </xf>
    <xf numFmtId="0" fontId="28" fillId="0" borderId="8"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27" fillId="0" borderId="4" xfId="0" applyFont="1" applyBorder="1" applyAlignment="1">
      <alignment horizontal="center" vertical="center"/>
    </xf>
    <xf numFmtId="0" fontId="27" fillId="0" borderId="8" xfId="0" applyFont="1" applyBorder="1" applyAlignment="1">
      <alignment horizontal="center" vertical="center"/>
    </xf>
    <xf numFmtId="0" fontId="34" fillId="0" borderId="6" xfId="0" applyFont="1" applyBorder="1" applyAlignment="1">
      <alignment vertical="center" shrinkToFit="1"/>
    </xf>
    <xf numFmtId="0" fontId="34" fillId="0" borderId="7" xfId="0" applyFont="1" applyBorder="1" applyAlignment="1">
      <alignment vertical="center" shrinkToFit="1"/>
    </xf>
    <xf numFmtId="0" fontId="34" fillId="0" borderId="1" xfId="0" applyFont="1" applyBorder="1" applyAlignment="1">
      <alignment vertical="center" shrinkToFit="1"/>
    </xf>
    <xf numFmtId="0" fontId="34" fillId="0" borderId="8" xfId="0" applyFont="1" applyBorder="1" applyAlignment="1">
      <alignment vertical="center" shrinkToFit="1"/>
    </xf>
    <xf numFmtId="0" fontId="34" fillId="0" borderId="2" xfId="0" applyFont="1" applyBorder="1" applyAlignment="1">
      <alignment vertical="center" shrinkToFit="1"/>
    </xf>
    <xf numFmtId="0" fontId="34" fillId="0" borderId="4" xfId="0" applyFont="1" applyBorder="1" applyAlignment="1">
      <alignment vertical="center" shrinkToFit="1"/>
    </xf>
    <xf numFmtId="0" fontId="0" fillId="0" borderId="10" xfId="0" applyFont="1" applyBorder="1" applyAlignment="1">
      <alignment vertical="center" shrinkToFit="1"/>
    </xf>
    <xf numFmtId="0" fontId="2" fillId="0" borderId="11" xfId="0" applyFont="1" applyBorder="1" applyAlignment="1">
      <alignment vertical="center" shrinkToFit="1"/>
    </xf>
    <xf numFmtId="0" fontId="2" fillId="0" borderId="9" xfId="0" applyFont="1" applyBorder="1" applyAlignment="1">
      <alignment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8" fillId="0" borderId="0" xfId="0" applyFont="1" applyAlignment="1">
      <alignment horizontal="center" vertical="center"/>
    </xf>
    <xf numFmtId="0" fontId="8" fillId="0" borderId="0" xfId="0" applyFont="1">
      <alignment vertical="center"/>
    </xf>
    <xf numFmtId="0" fontId="11" fillId="0" borderId="0" xfId="0" applyFont="1" applyAlignment="1">
      <alignment horizontal="left" vertical="center"/>
    </xf>
    <xf numFmtId="0" fontId="0" fillId="0" borderId="24" xfId="0" applyBorder="1" applyAlignment="1">
      <alignment horizontal="center" vertical="center" shrinkToFit="1"/>
    </xf>
    <xf numFmtId="0" fontId="0" fillId="0" borderId="62" xfId="0" applyBorder="1" applyAlignment="1">
      <alignment horizontal="center" vertical="center" shrinkToFit="1"/>
    </xf>
    <xf numFmtId="0" fontId="0" fillId="0" borderId="66" xfId="0" applyBorder="1" applyAlignment="1">
      <alignment vertical="center" shrinkToFit="1"/>
    </xf>
    <xf numFmtId="0" fontId="0" fillId="0" borderId="64" xfId="0" applyBorder="1" applyAlignment="1">
      <alignment horizontal="center" vertical="center" shrinkToFit="1"/>
    </xf>
    <xf numFmtId="0" fontId="0" fillId="0" borderId="67" xfId="0" applyBorder="1" applyAlignment="1">
      <alignment vertical="center" shrinkToFit="1"/>
    </xf>
    <xf numFmtId="0" fontId="29" fillId="0" borderId="54" xfId="0" applyFont="1" applyBorder="1" applyAlignment="1">
      <alignment vertical="center" shrinkToFit="1"/>
    </xf>
    <xf numFmtId="0" fontId="29" fillId="0" borderId="18" xfId="0" applyFont="1" applyBorder="1" applyAlignment="1">
      <alignment vertical="center" shrinkToFit="1"/>
    </xf>
    <xf numFmtId="0" fontId="29" fillId="0" borderId="19" xfId="0" applyFont="1" applyBorder="1" applyAlignment="1">
      <alignment vertical="center" shrinkToFit="1"/>
    </xf>
    <xf numFmtId="0" fontId="29" fillId="0" borderId="55" xfId="0" applyFont="1" applyBorder="1" applyAlignment="1">
      <alignment vertical="center" shrinkToFit="1"/>
    </xf>
    <xf numFmtId="0" fontId="29" fillId="0" borderId="22" xfId="0" applyFont="1" applyBorder="1" applyAlignment="1">
      <alignment vertical="center" shrinkToFit="1"/>
    </xf>
    <xf numFmtId="0" fontId="29" fillId="0" borderId="23" xfId="0" applyFont="1" applyBorder="1" applyAlignment="1">
      <alignment vertical="center" shrinkToFit="1"/>
    </xf>
    <xf numFmtId="0" fontId="0" fillId="0" borderId="3" xfId="0" applyBorder="1" applyAlignment="1">
      <alignment vertical="center"/>
    </xf>
    <xf numFmtId="0" fontId="23" fillId="0" borderId="2"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24" fillId="0" borderId="4" xfId="0" applyFont="1" applyBorder="1" applyAlignment="1">
      <alignment vertical="center"/>
    </xf>
    <xf numFmtId="0" fontId="24" fillId="0" borderId="1" xfId="0" applyFont="1" applyBorder="1" applyAlignment="1">
      <alignment vertical="center"/>
    </xf>
    <xf numFmtId="0" fontId="24" fillId="0" borderId="8" xfId="0" applyFont="1" applyBorder="1" applyAlignment="1">
      <alignment vertical="center"/>
    </xf>
    <xf numFmtId="0" fontId="25" fillId="0" borderId="2" xfId="0" applyFont="1" applyBorder="1" applyAlignment="1">
      <alignment vertical="center"/>
    </xf>
    <xf numFmtId="0" fontId="25" fillId="0" borderId="7" xfId="0" applyFont="1" applyBorder="1" applyAlignment="1">
      <alignment vertical="center"/>
    </xf>
    <xf numFmtId="0" fontId="25" fillId="0" borderId="4" xfId="0" applyFont="1" applyBorder="1" applyAlignment="1">
      <alignment vertical="center"/>
    </xf>
    <xf numFmtId="0" fontId="25" fillId="0" borderId="8" xfId="0" applyFont="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16"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shrinkToFit="1"/>
    </xf>
    <xf numFmtId="0" fontId="0" fillId="0" borderId="38" xfId="0" applyBorder="1" applyAlignment="1">
      <alignment vertical="center"/>
    </xf>
    <xf numFmtId="20" fontId="0" fillId="0" borderId="2" xfId="0" applyNumberFormat="1" applyBorder="1" applyAlignment="1">
      <alignment horizontal="center" vertical="center"/>
    </xf>
    <xf numFmtId="0" fontId="0" fillId="0" borderId="2" xfId="0" applyBorder="1" applyAlignment="1">
      <alignment horizontal="right" vertical="center" shrinkToFit="1"/>
    </xf>
    <xf numFmtId="0" fontId="0" fillId="0" borderId="7" xfId="0" applyBorder="1" applyAlignment="1">
      <alignment horizontal="right" vertical="center" shrinkToFit="1"/>
    </xf>
    <xf numFmtId="20" fontId="0" fillId="0" borderId="2" xfId="0" applyNumberFormat="1" applyBorder="1" applyAlignment="1">
      <alignmen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9" fillId="0" borderId="4" xfId="0" applyFont="1" applyBorder="1" applyAlignment="1">
      <alignment horizontal="center" vertical="center"/>
    </xf>
    <xf numFmtId="0" fontId="29" fillId="0" borderId="8" xfId="0" applyFont="1" applyBorder="1" applyAlignment="1">
      <alignment horizontal="center" vertical="center"/>
    </xf>
    <xf numFmtId="0" fontId="29" fillId="0" borderId="2" xfId="0" applyFont="1" applyBorder="1" applyAlignment="1">
      <alignment horizontal="center" vertical="center"/>
    </xf>
    <xf numFmtId="0" fontId="29"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0" fillId="0" borderId="24"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Font="1" applyAlignment="1">
      <alignment horizontal="left" vertical="center"/>
    </xf>
    <xf numFmtId="0" fontId="0" fillId="0" borderId="63" xfId="0" applyBorder="1" applyAlignment="1">
      <alignment vertical="center" shrinkToFit="1"/>
    </xf>
    <xf numFmtId="0" fontId="0" fillId="0" borderId="65" xfId="0" applyBorder="1" applyAlignment="1">
      <alignment vertical="center" shrinkToFit="1"/>
    </xf>
    <xf numFmtId="0" fontId="29" fillId="0" borderId="16"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22" xfId="0" applyFont="1" applyBorder="1" applyAlignment="1">
      <alignment vertical="center"/>
    </xf>
    <xf numFmtId="0" fontId="29" fillId="0" borderId="23" xfId="0" applyFont="1"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9" xfId="0" applyFont="1" applyBorder="1" applyAlignment="1">
      <alignment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13" fillId="0" borderId="0" xfId="0" applyFont="1" applyAlignment="1">
      <alignment horizontal="center" vertical="center" shrinkToFit="1"/>
    </xf>
    <xf numFmtId="0" fontId="13" fillId="0" borderId="0" xfId="0" applyFont="1" applyAlignment="1">
      <alignment vertical="center" shrinkToFit="1"/>
    </xf>
    <xf numFmtId="0" fontId="8"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31" xfId="0" applyFont="1" applyBorder="1" applyAlignment="1">
      <alignment vertical="center" shrinkToFit="1"/>
    </xf>
    <xf numFmtId="0" fontId="8" fillId="0" borderId="24" xfId="0" applyFont="1" applyBorder="1" applyAlignment="1">
      <alignment vertical="center" shrinkToFit="1"/>
    </xf>
    <xf numFmtId="0" fontId="8" fillId="0" borderId="32" xfId="0" applyFont="1" applyBorder="1" applyAlignment="1">
      <alignment vertical="center" shrinkToFit="1"/>
    </xf>
    <xf numFmtId="0" fontId="8" fillId="0" borderId="33" xfId="0" applyFont="1" applyBorder="1" applyAlignment="1">
      <alignment vertical="center" shrinkToFit="1"/>
    </xf>
    <xf numFmtId="0" fontId="8" fillId="0" borderId="3" xfId="0" applyFont="1" applyBorder="1" applyAlignment="1">
      <alignment horizontal="center" vertical="center" shrinkToFit="1"/>
    </xf>
    <xf numFmtId="20" fontId="8" fillId="0" borderId="0" xfId="0" applyNumberFormat="1" applyFont="1" applyAlignment="1">
      <alignment horizontal="left" vertical="center" shrinkToFit="1"/>
    </xf>
    <xf numFmtId="0" fontId="8" fillId="0" borderId="0" xfId="0" applyFont="1" applyAlignment="1">
      <alignment horizontal="left" vertical="center" shrinkToFit="1"/>
    </xf>
    <xf numFmtId="0" fontId="13" fillId="0" borderId="2"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2" xfId="0" applyFont="1" applyBorder="1" applyAlignment="1">
      <alignment vertical="center" shrinkToFit="1"/>
    </xf>
    <xf numFmtId="0" fontId="13" fillId="0" borderId="13" xfId="0" applyFont="1" applyBorder="1" applyAlignment="1">
      <alignment vertical="center" shrinkToFit="1"/>
    </xf>
    <xf numFmtId="0" fontId="8" fillId="0" borderId="0" xfId="0" applyFont="1" applyAlignment="1">
      <alignment shrinkToFit="1"/>
    </xf>
    <xf numFmtId="0" fontId="8" fillId="0" borderId="12" xfId="0" applyFont="1" applyBorder="1" applyAlignment="1">
      <alignment vertical="center" shrinkToFit="1"/>
    </xf>
    <xf numFmtId="0" fontId="8" fillId="0" borderId="13" xfId="0" applyFont="1" applyBorder="1" applyAlignment="1">
      <alignment vertical="center" shrinkToFit="1"/>
    </xf>
    <xf numFmtId="20" fontId="8" fillId="0" borderId="0" xfId="0" applyNumberFormat="1" applyFont="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2" xfId="0" applyFont="1" applyBorder="1" applyAlignment="1">
      <alignment vertical="center" shrinkToFit="1"/>
    </xf>
    <xf numFmtId="0" fontId="8" fillId="0" borderId="23" xfId="0" applyFont="1" applyBorder="1" applyAlignment="1">
      <alignment vertical="center" shrinkToFit="1"/>
    </xf>
    <xf numFmtId="0" fontId="8" fillId="0" borderId="25" xfId="0" applyFont="1" applyBorder="1" applyAlignment="1">
      <alignment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0" borderId="28" xfId="0" applyFont="1" applyBorder="1" applyAlignment="1">
      <alignment vertical="center" shrinkToFit="1"/>
    </xf>
    <xf numFmtId="0" fontId="8" fillId="0" borderId="29" xfId="0" applyFont="1" applyBorder="1" applyAlignment="1">
      <alignment vertical="center" shrinkToFit="1"/>
    </xf>
    <xf numFmtId="0" fontId="8" fillId="0" borderId="30" xfId="0" applyFont="1" applyBorder="1" applyAlignment="1">
      <alignment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 xfId="0" applyFont="1" applyBorder="1" applyAlignment="1">
      <alignment horizontal="right" vertical="center" shrinkToFit="1"/>
    </xf>
    <xf numFmtId="49" fontId="8" fillId="0" borderId="6" xfId="0" applyNumberFormat="1" applyFont="1" applyBorder="1" applyAlignment="1">
      <alignment vertical="center" shrinkToFit="1"/>
    </xf>
    <xf numFmtId="49" fontId="8" fillId="0" borderId="7" xfId="0" applyNumberFormat="1" applyFont="1" applyBorder="1" applyAlignment="1">
      <alignment vertical="center" shrinkToFit="1"/>
    </xf>
    <xf numFmtId="49" fontId="8" fillId="0" borderId="1" xfId="0" applyNumberFormat="1" applyFont="1" applyBorder="1" applyAlignment="1">
      <alignment vertical="center" shrinkToFit="1"/>
    </xf>
    <xf numFmtId="49" fontId="8" fillId="0" borderId="8" xfId="0" applyNumberFormat="1" applyFont="1" applyBorder="1" applyAlignment="1">
      <alignmen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2" xfId="0" applyFont="1" applyBorder="1" applyAlignment="1">
      <alignment horizontal="right" vertical="center" shrinkToFit="1"/>
    </xf>
    <xf numFmtId="0" fontId="8" fillId="0" borderId="6" xfId="0" applyFont="1" applyBorder="1" applyAlignment="1">
      <alignment horizontal="right" vertical="center" shrinkToFit="1"/>
    </xf>
    <xf numFmtId="0" fontId="8" fillId="0" borderId="7" xfId="0" applyFont="1" applyBorder="1" applyAlignment="1">
      <alignment horizontal="right" vertical="center" shrinkToFit="1"/>
    </xf>
    <xf numFmtId="0" fontId="8" fillId="0" borderId="13" xfId="0" applyFont="1" applyBorder="1" applyAlignment="1">
      <alignment horizontal="right" vertical="center" shrinkToFit="1"/>
    </xf>
    <xf numFmtId="0" fontId="8" fillId="0" borderId="8" xfId="0" applyFont="1" applyBorder="1" applyAlignment="1">
      <alignment horizontal="right" vertical="center" shrinkToFit="1"/>
    </xf>
    <xf numFmtId="0" fontId="10" fillId="0" borderId="6" xfId="0" applyFont="1" applyBorder="1" applyAlignment="1" applyProtection="1">
      <alignment horizontal="right" vertical="center" shrinkToFit="1"/>
      <protection hidden="1"/>
    </xf>
    <xf numFmtId="0" fontId="8" fillId="0" borderId="2"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10" fillId="0" borderId="10" xfId="0" applyFont="1" applyBorder="1" applyAlignment="1" applyProtection="1">
      <alignment horizontal="center" vertical="center" shrinkToFit="1"/>
      <protection hidden="1"/>
    </xf>
    <xf numFmtId="0" fontId="10" fillId="0" borderId="11" xfId="0" applyFont="1" applyBorder="1" applyAlignment="1" applyProtection="1">
      <alignment horizontal="center" vertical="center" shrinkToFit="1"/>
      <protection hidden="1"/>
    </xf>
    <xf numFmtId="0" fontId="10" fillId="0" borderId="9" xfId="0" applyFont="1" applyBorder="1" applyAlignment="1" applyProtection="1">
      <alignment horizontal="center" vertical="center" shrinkToFit="1"/>
      <protection hidden="1"/>
    </xf>
    <xf numFmtId="0" fontId="10" fillId="0" borderId="10" xfId="0" applyFont="1" applyBorder="1" applyAlignment="1" applyProtection="1">
      <alignment vertical="center" shrinkToFit="1"/>
      <protection hidden="1"/>
    </xf>
    <xf numFmtId="0" fontId="10" fillId="0" borderId="11" xfId="0" applyFont="1" applyBorder="1" applyAlignment="1" applyProtection="1">
      <alignment vertical="center" shrinkToFit="1"/>
      <protection hidden="1"/>
    </xf>
    <xf numFmtId="0" fontId="10" fillId="0" borderId="9" xfId="0" applyFont="1" applyBorder="1" applyAlignment="1" applyProtection="1">
      <alignment vertical="center" shrinkToFit="1"/>
      <protection hidden="1"/>
    </xf>
    <xf numFmtId="0" fontId="10" fillId="0" borderId="0" xfId="0" applyFont="1" applyAlignment="1" applyProtection="1">
      <alignment horizontal="center" vertical="center" shrinkToFit="1"/>
      <protection hidden="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2" fillId="0" borderId="0" xfId="4">
      <alignment vertical="center"/>
    </xf>
    <xf numFmtId="0" fontId="23" fillId="0" borderId="68" xfId="0" applyFont="1" applyBorder="1" applyAlignment="1">
      <alignment horizontal="center" vertical="center" shrinkToFit="1"/>
    </xf>
    <xf numFmtId="0" fontId="24" fillId="0" borderId="0" xfId="0" applyFont="1" applyAlignment="1">
      <alignment horizontal="center" vertical="center" shrinkToFit="1"/>
    </xf>
    <xf numFmtId="0" fontId="24" fillId="0" borderId="68" xfId="0" applyFont="1" applyBorder="1" applyAlignment="1">
      <alignment horizontal="center" vertical="center" shrinkToFit="1"/>
    </xf>
  </cellXfs>
  <cellStyles count="5">
    <cellStyle name="標準" xfId="0" builtinId="0"/>
    <cellStyle name="標準 10" xfId="4" xr:uid="{B624C1B3-8501-411E-8D9D-5633DB38990E}"/>
    <cellStyle name="標準 2" xfId="2" xr:uid="{E421FD6C-0CB2-4240-8C7D-452CF122AAD7}"/>
    <cellStyle name="標準 2 3" xfId="1" xr:uid="{45D4A658-7786-4D92-9A1B-552A87749B9F}"/>
    <cellStyle name="標準 9" xfId="3" xr:uid="{E5BAC823-8D77-4D00-AA49-BE91BD4CE3E1}"/>
  </cellStyles>
  <dxfs count="90">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142875</xdr:colOff>
      <xdr:row>50</xdr:row>
      <xdr:rowOff>171450</xdr:rowOff>
    </xdr:from>
    <xdr:to>
      <xdr:col>6</xdr:col>
      <xdr:colOff>28575</xdr:colOff>
      <xdr:row>52</xdr:row>
      <xdr:rowOff>9525</xdr:rowOff>
    </xdr:to>
    <xdr:sp macro="" textlink="">
      <xdr:nvSpPr>
        <xdr:cNvPr id="2" name="楕円 1">
          <a:extLst>
            <a:ext uri="{FF2B5EF4-FFF2-40B4-BE49-F238E27FC236}">
              <a16:creationId xmlns:a16="http://schemas.microsoft.com/office/drawing/2014/main" id="{3CFADB4C-2F49-468C-86AE-BA3F7C2F4DE3}"/>
            </a:ext>
          </a:extLst>
        </xdr:cNvPr>
        <xdr:cNvSpPr/>
      </xdr:nvSpPr>
      <xdr:spPr>
        <a:xfrm>
          <a:off x="447675" y="9467850"/>
          <a:ext cx="49530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0000%20ALL\01&#12487;&#12540;&#12479;\01&#32209;&#12364;&#19992;&#65337;&#65318;&#65315;\191005_&#24066;&#38263;&#26479;\&#24066;&#38263;&#26479;&#23550;&#25126;&#34920;&#12471;&#12511;&#12517;&#12524;&#12540;&#12471;&#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 組合せ"/>
      <sheetName val="9.1 対戦Ａ"/>
      <sheetName val="9.1 対戦Ｂ"/>
      <sheetName val="9.1 対戦Ｃ"/>
      <sheetName val="9月5日　Ａ・Ｂ"/>
      <sheetName val="10月20日　Ａ"/>
      <sheetName val="10月20日　Ｄ"/>
      <sheetName val="9月5日　フレンドリー１"/>
      <sheetName val="9月5日　Ｅ・Ｆ"/>
      <sheetName val="9月5日　フレンドリー２"/>
      <sheetName val="9.1 対戦Ｅ"/>
      <sheetName val="9.1 結果"/>
      <sheetName val="■"/>
      <sheetName val="9.15 組合せ"/>
      <sheetName val="9.15 対戦Ａ"/>
      <sheetName val="9.15 対戦Ｂ"/>
      <sheetName val="9.15 対戦Ｃ"/>
      <sheetName val="9.15 対戦Ｄ"/>
      <sheetName val="9.15 対戦Ｅ"/>
      <sheetName val="9.15 結果"/>
      <sheetName val="◎"/>
      <sheetName val="9.16 組合せ(2)"/>
      <sheetName val="9.16 組合せ"/>
      <sheetName val="●"/>
      <sheetName val="Sheet1"/>
      <sheetName val="Sheet2"/>
    </sheetNames>
    <sheetDataSet>
      <sheetData sheetId="0">
        <row r="9">
          <cell r="G9">
            <v>1</v>
          </cell>
          <cell r="H9" t="str">
            <v>ＦＣブロケード</v>
          </cell>
          <cell r="I9"/>
          <cell r="J9"/>
          <cell r="K9"/>
          <cell r="L9"/>
          <cell r="M9"/>
          <cell r="N9"/>
          <cell r="O9"/>
        </row>
        <row r="10">
          <cell r="G10"/>
          <cell r="H10"/>
          <cell r="I10"/>
          <cell r="J10"/>
          <cell r="K10"/>
          <cell r="L10"/>
          <cell r="M10"/>
          <cell r="N10"/>
          <cell r="O10"/>
        </row>
        <row r="11">
          <cell r="G11">
            <v>2</v>
          </cell>
          <cell r="H11" t="str">
            <v>ＦＣアリーバ</v>
          </cell>
          <cell r="I11"/>
          <cell r="J11"/>
          <cell r="K11"/>
          <cell r="L11"/>
          <cell r="M11"/>
          <cell r="N11"/>
          <cell r="O11"/>
        </row>
        <row r="12">
          <cell r="G12"/>
          <cell r="H12"/>
          <cell r="I12"/>
          <cell r="J12"/>
          <cell r="K12"/>
          <cell r="L12"/>
          <cell r="M12"/>
          <cell r="N12"/>
          <cell r="O12"/>
        </row>
        <row r="13">
          <cell r="G13">
            <v>3</v>
          </cell>
          <cell r="H13" t="str">
            <v>ＦＣアネーロ</v>
          </cell>
          <cell r="I13"/>
          <cell r="J13"/>
          <cell r="K13"/>
          <cell r="L13"/>
          <cell r="M13"/>
          <cell r="N13"/>
          <cell r="O13"/>
        </row>
        <row r="14">
          <cell r="G14"/>
          <cell r="H14"/>
          <cell r="I14"/>
          <cell r="J14"/>
          <cell r="K14"/>
          <cell r="L14"/>
          <cell r="M14"/>
          <cell r="N14"/>
          <cell r="O14"/>
        </row>
        <row r="15">
          <cell r="G15">
            <v>4</v>
          </cell>
          <cell r="H15" t="str">
            <v>雀宮ＦＣセカンド</v>
          </cell>
          <cell r="I15"/>
          <cell r="J15"/>
          <cell r="K15"/>
          <cell r="L15"/>
          <cell r="M15"/>
          <cell r="N15"/>
          <cell r="O15"/>
        </row>
        <row r="16">
          <cell r="G16"/>
          <cell r="H16"/>
          <cell r="I16"/>
          <cell r="J16"/>
          <cell r="K16"/>
          <cell r="L16"/>
          <cell r="M16"/>
          <cell r="N16"/>
          <cell r="O16"/>
        </row>
        <row r="17">
          <cell r="G17">
            <v>5</v>
          </cell>
          <cell r="H17" t="str">
            <v>ウエストフットコム</v>
          </cell>
          <cell r="I17"/>
          <cell r="J17"/>
          <cell r="K17"/>
          <cell r="L17"/>
          <cell r="M17"/>
          <cell r="N17"/>
          <cell r="O17"/>
        </row>
        <row r="18">
          <cell r="G18"/>
          <cell r="H18"/>
          <cell r="I18"/>
          <cell r="J18"/>
          <cell r="K18"/>
          <cell r="L18"/>
          <cell r="M18"/>
          <cell r="N18"/>
          <cell r="O18"/>
        </row>
        <row r="19">
          <cell r="G19">
            <v>6</v>
          </cell>
          <cell r="H19" t="str">
            <v>ＳＵＧＡＯ.ＳＣ</v>
          </cell>
          <cell r="I19"/>
          <cell r="J19"/>
          <cell r="K19"/>
          <cell r="L19"/>
          <cell r="M19"/>
          <cell r="N19"/>
          <cell r="O19"/>
        </row>
        <row r="20">
          <cell r="G20"/>
          <cell r="H20"/>
          <cell r="I20"/>
          <cell r="J20"/>
          <cell r="K20"/>
          <cell r="L20"/>
          <cell r="M20"/>
          <cell r="N20"/>
          <cell r="O20"/>
        </row>
        <row r="21">
          <cell r="G21">
            <v>7</v>
          </cell>
          <cell r="H21" t="str">
            <v>Ｓ４スペランツァ</v>
          </cell>
          <cell r="I21"/>
          <cell r="J21"/>
          <cell r="K21"/>
          <cell r="L21"/>
          <cell r="M21"/>
          <cell r="N21"/>
          <cell r="O21"/>
        </row>
        <row r="22">
          <cell r="G22"/>
          <cell r="H22"/>
          <cell r="I22"/>
          <cell r="J22"/>
          <cell r="K22"/>
          <cell r="L22"/>
          <cell r="M22"/>
          <cell r="N22"/>
          <cell r="O22"/>
        </row>
        <row r="23">
          <cell r="G23">
            <v>8</v>
          </cell>
          <cell r="H23" t="str">
            <v>みはらＳＣjr</v>
          </cell>
          <cell r="I23"/>
          <cell r="J23"/>
          <cell r="K23"/>
          <cell r="L23"/>
          <cell r="M23"/>
          <cell r="N23"/>
          <cell r="O23"/>
        </row>
        <row r="24">
          <cell r="G24"/>
          <cell r="H24"/>
          <cell r="I24"/>
          <cell r="J24"/>
          <cell r="K24"/>
          <cell r="L24"/>
          <cell r="M24"/>
          <cell r="N24"/>
          <cell r="O2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P83"/>
  <sheetViews>
    <sheetView view="pageBreakPreview" zoomScaleNormal="100" zoomScaleSheetLayoutView="100" workbookViewId="0">
      <selection activeCell="B61" sqref="B61:AG62"/>
    </sheetView>
  </sheetViews>
  <sheetFormatPr defaultColWidth="2.875" defaultRowHeight="13.5" x14ac:dyDescent="0.4"/>
  <cols>
    <col min="1" max="1" width="5.125" style="70" customWidth="1"/>
    <col min="2" max="32" width="2.875" style="70" customWidth="1"/>
    <col min="33" max="16384" width="2.875" style="70"/>
  </cols>
  <sheetData>
    <row r="1" spans="1:33" ht="20.45" customHeight="1" x14ac:dyDescent="0.4">
      <c r="A1" s="338" t="s">
        <v>245</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row>
    <row r="2" spans="1:33" ht="20.45" customHeight="1" x14ac:dyDescent="0.4">
      <c r="A2" s="338" t="s">
        <v>412</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row>
    <row r="3" spans="1:33" ht="20.45" customHeight="1" x14ac:dyDescent="0.4">
      <c r="A3" s="339" t="s">
        <v>411</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row>
    <row r="4" spans="1:33" s="55" customFormat="1" ht="17.45" customHeight="1" x14ac:dyDescent="0.4">
      <c r="A4" s="339" t="s">
        <v>431</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row>
    <row r="5" spans="1:33" s="55" customFormat="1" ht="12.95" customHeight="1" x14ac:dyDescent="0.4">
      <c r="B5" s="77"/>
      <c r="C5" s="77"/>
      <c r="D5" s="158"/>
      <c r="E5" s="77"/>
      <c r="F5" s="77"/>
      <c r="G5" s="77"/>
      <c r="H5" s="77"/>
      <c r="I5" s="77"/>
      <c r="J5" s="77"/>
      <c r="N5" s="77"/>
      <c r="O5" s="77"/>
      <c r="P5" s="77"/>
      <c r="Q5" s="77"/>
      <c r="R5" s="77"/>
      <c r="S5" s="158"/>
      <c r="T5" s="158"/>
      <c r="U5" s="158"/>
      <c r="V5" s="158"/>
      <c r="W5" s="158"/>
      <c r="X5" s="158"/>
      <c r="Y5" s="158"/>
      <c r="Z5" s="158"/>
    </row>
    <row r="6" spans="1:33" s="55" customFormat="1" ht="10.5" customHeight="1" x14ac:dyDescent="0.4">
      <c r="B6" s="354" t="s">
        <v>248</v>
      </c>
      <c r="C6" s="355"/>
      <c r="D6" s="356"/>
      <c r="E6" s="360" t="s">
        <v>317</v>
      </c>
      <c r="F6" s="361"/>
      <c r="G6" s="361"/>
      <c r="H6" s="361"/>
      <c r="I6" s="361"/>
      <c r="J6" s="362"/>
      <c r="K6" s="349" t="s">
        <v>112</v>
      </c>
      <c r="L6" s="350"/>
      <c r="N6" s="77"/>
      <c r="O6" s="77"/>
      <c r="P6" s="77"/>
      <c r="Q6" s="77"/>
      <c r="R6" s="77"/>
      <c r="S6" s="366" t="s">
        <v>259</v>
      </c>
      <c r="T6" s="367"/>
      <c r="U6" s="368"/>
      <c r="V6" s="369"/>
      <c r="W6" s="360" t="s">
        <v>315</v>
      </c>
      <c r="X6" s="361"/>
      <c r="Y6" s="361"/>
      <c r="Z6" s="361"/>
      <c r="AA6" s="362"/>
      <c r="AB6" s="349" t="s">
        <v>112</v>
      </c>
      <c r="AC6" s="350"/>
    </row>
    <row r="7" spans="1:33" s="55" customFormat="1" ht="10.5" customHeight="1" x14ac:dyDescent="0.4">
      <c r="B7" s="357"/>
      <c r="C7" s="358"/>
      <c r="D7" s="359"/>
      <c r="E7" s="363"/>
      <c r="F7" s="364"/>
      <c r="G7" s="364"/>
      <c r="H7" s="364"/>
      <c r="I7" s="364"/>
      <c r="J7" s="365"/>
      <c r="K7" s="351"/>
      <c r="L7" s="351"/>
      <c r="N7" s="78"/>
      <c r="O7" s="79"/>
      <c r="P7" s="77"/>
      <c r="Q7" s="77"/>
      <c r="R7" s="77"/>
      <c r="S7" s="370"/>
      <c r="T7" s="371"/>
      <c r="U7" s="372"/>
      <c r="V7" s="373"/>
      <c r="W7" s="363"/>
      <c r="X7" s="364"/>
      <c r="Y7" s="364"/>
      <c r="Z7" s="364"/>
      <c r="AA7" s="365"/>
      <c r="AB7" s="351"/>
      <c r="AC7" s="351"/>
    </row>
    <row r="8" spans="1:33" s="55" customFormat="1" ht="20.45" customHeight="1" x14ac:dyDescent="0.4">
      <c r="B8" s="352" t="s">
        <v>413</v>
      </c>
      <c r="C8" s="353"/>
      <c r="D8" s="353"/>
      <c r="E8" s="353"/>
      <c r="F8" s="353"/>
      <c r="G8" s="353"/>
      <c r="H8" s="353"/>
      <c r="I8" s="353"/>
      <c r="J8" s="353"/>
      <c r="K8" s="353"/>
      <c r="L8" s="353"/>
      <c r="M8" s="353"/>
      <c r="N8" s="353"/>
      <c r="O8" s="353"/>
      <c r="P8" s="77"/>
      <c r="Q8" s="77"/>
      <c r="R8" s="77"/>
      <c r="S8" s="352" t="s">
        <v>414</v>
      </c>
      <c r="T8" s="353"/>
      <c r="U8" s="353"/>
      <c r="V8" s="353"/>
      <c r="W8" s="353"/>
      <c r="X8" s="353"/>
      <c r="Y8" s="353"/>
      <c r="Z8" s="353"/>
      <c r="AA8" s="353"/>
      <c r="AB8" s="353"/>
      <c r="AC8" s="353"/>
      <c r="AD8" s="353"/>
      <c r="AE8" s="353"/>
    </row>
    <row r="9" spans="1:33" s="55" customFormat="1" ht="13.5" customHeight="1" x14ac:dyDescent="0.4">
      <c r="B9" s="268"/>
      <c r="C9" s="269"/>
      <c r="D9" s="269"/>
      <c r="E9" s="269"/>
      <c r="F9" s="269"/>
      <c r="G9" s="269"/>
      <c r="H9" s="269"/>
      <c r="I9" s="269"/>
      <c r="J9" s="269"/>
      <c r="K9" s="269"/>
      <c r="L9" s="269"/>
      <c r="M9" s="269"/>
      <c r="N9" s="269"/>
      <c r="O9" s="269"/>
      <c r="P9" s="273"/>
      <c r="Q9" s="273"/>
      <c r="R9" s="273"/>
      <c r="S9" s="270"/>
      <c r="T9" s="269"/>
      <c r="U9" s="269"/>
      <c r="V9" s="269"/>
      <c r="W9" s="269"/>
      <c r="X9" s="269"/>
      <c r="Y9" s="269"/>
      <c r="Z9" s="269"/>
      <c r="AA9" s="269"/>
      <c r="AB9" s="269"/>
      <c r="AC9" s="269"/>
      <c r="AD9" s="269"/>
      <c r="AE9" s="269"/>
    </row>
    <row r="10" spans="1:33" s="55" customFormat="1" ht="10.5" customHeight="1" x14ac:dyDescent="0.4">
      <c r="B10" s="210"/>
      <c r="C10" s="210"/>
      <c r="D10" s="220"/>
      <c r="E10" s="60"/>
      <c r="F10" s="346">
        <v>1</v>
      </c>
      <c r="G10" s="340" t="s">
        <v>331</v>
      </c>
      <c r="H10" s="341"/>
      <c r="I10" s="341"/>
      <c r="J10" s="341"/>
      <c r="K10" s="341"/>
      <c r="L10" s="342"/>
      <c r="N10" s="82"/>
      <c r="O10" s="79"/>
      <c r="P10" s="77"/>
      <c r="Q10" s="77"/>
      <c r="R10" s="77"/>
      <c r="S10" s="210"/>
      <c r="T10" s="210"/>
      <c r="U10" s="216"/>
      <c r="W10" s="346">
        <v>1</v>
      </c>
      <c r="X10" s="340" t="s">
        <v>345</v>
      </c>
      <c r="Y10" s="341"/>
      <c r="Z10" s="341"/>
      <c r="AA10" s="341"/>
      <c r="AB10" s="341"/>
      <c r="AC10" s="342"/>
    </row>
    <row r="11" spans="1:33" s="55" customFormat="1" ht="10.5" customHeight="1" x14ac:dyDescent="0.4">
      <c r="B11" s="349" t="s">
        <v>329</v>
      </c>
      <c r="C11" s="214"/>
      <c r="D11" s="220"/>
      <c r="E11" s="57"/>
      <c r="F11" s="346"/>
      <c r="G11" s="343"/>
      <c r="H11" s="344"/>
      <c r="I11" s="344"/>
      <c r="J11" s="344"/>
      <c r="K11" s="344"/>
      <c r="L11" s="345"/>
      <c r="N11" s="82"/>
      <c r="O11" s="77"/>
      <c r="P11" s="77"/>
      <c r="Q11" s="77"/>
      <c r="R11" s="77"/>
      <c r="S11" s="217"/>
      <c r="T11" s="210"/>
      <c r="U11" s="216"/>
      <c r="V11" s="57"/>
      <c r="W11" s="346"/>
      <c r="X11" s="343"/>
      <c r="Y11" s="344"/>
      <c r="Z11" s="344"/>
      <c r="AA11" s="344"/>
      <c r="AB11" s="344"/>
      <c r="AC11" s="345"/>
    </row>
    <row r="12" spans="1:33" s="55" customFormat="1" ht="10.5" customHeight="1" x14ac:dyDescent="0.4">
      <c r="B12" s="376"/>
      <c r="C12" s="210"/>
      <c r="D12" s="213"/>
      <c r="E12" s="69"/>
      <c r="F12" s="346">
        <v>2</v>
      </c>
      <c r="G12" s="340" t="s">
        <v>362</v>
      </c>
      <c r="H12" s="341"/>
      <c r="I12" s="341"/>
      <c r="J12" s="341"/>
      <c r="K12" s="341"/>
      <c r="L12" s="342"/>
      <c r="N12" s="82"/>
      <c r="O12" s="77"/>
      <c r="P12" s="77"/>
      <c r="Q12" s="77"/>
      <c r="R12" s="77"/>
      <c r="S12" s="210"/>
      <c r="T12" s="210"/>
      <c r="U12" s="383" t="s">
        <v>243</v>
      </c>
      <c r="V12" s="69"/>
      <c r="W12" s="346">
        <v>2</v>
      </c>
      <c r="X12" s="340" t="s">
        <v>346</v>
      </c>
      <c r="Y12" s="341"/>
      <c r="Z12" s="341"/>
      <c r="AA12" s="341"/>
      <c r="AB12" s="341"/>
      <c r="AC12" s="342"/>
      <c r="AD12" s="210"/>
      <c r="AE12" s="210"/>
    </row>
    <row r="13" spans="1:33" s="55" customFormat="1" ht="10.5" customHeight="1" x14ac:dyDescent="0.4">
      <c r="B13" s="375" t="s">
        <v>330</v>
      </c>
      <c r="C13" s="214"/>
      <c r="D13" s="377" t="s">
        <v>241</v>
      </c>
      <c r="E13" s="57"/>
      <c r="F13" s="346"/>
      <c r="G13" s="343"/>
      <c r="H13" s="344"/>
      <c r="I13" s="344"/>
      <c r="J13" s="344"/>
      <c r="K13" s="344"/>
      <c r="L13" s="345"/>
      <c r="N13" s="82"/>
      <c r="O13" s="77"/>
      <c r="P13" s="77"/>
      <c r="Q13" s="77"/>
      <c r="R13" s="77"/>
      <c r="S13" s="349" t="s">
        <v>356</v>
      </c>
      <c r="T13" s="214"/>
      <c r="U13" s="383"/>
      <c r="V13" s="57"/>
      <c r="W13" s="346"/>
      <c r="X13" s="343"/>
      <c r="Y13" s="344"/>
      <c r="Z13" s="344"/>
      <c r="AA13" s="344"/>
      <c r="AB13" s="344"/>
      <c r="AC13" s="345"/>
      <c r="AD13" s="210"/>
      <c r="AE13" s="210"/>
    </row>
    <row r="14" spans="1:33" s="55" customFormat="1" ht="10.5" customHeight="1" x14ac:dyDescent="0.4">
      <c r="B14" s="376"/>
      <c r="C14" s="210"/>
      <c r="D14" s="377"/>
      <c r="E14" s="69"/>
      <c r="F14" s="347">
        <v>3</v>
      </c>
      <c r="G14" s="384" t="s">
        <v>332</v>
      </c>
      <c r="H14" s="385"/>
      <c r="I14" s="385"/>
      <c r="J14" s="385"/>
      <c r="K14" s="385"/>
      <c r="L14" s="386"/>
      <c r="M14" s="378" t="s">
        <v>234</v>
      </c>
      <c r="N14" s="379"/>
      <c r="O14" s="77"/>
      <c r="P14" s="77"/>
      <c r="Q14" s="77"/>
      <c r="R14" s="78"/>
      <c r="S14" s="376"/>
      <c r="T14" s="210"/>
      <c r="U14" s="213"/>
      <c r="V14" s="69"/>
      <c r="W14" s="390">
        <v>3</v>
      </c>
      <c r="X14" s="340" t="s">
        <v>347</v>
      </c>
      <c r="Y14" s="341"/>
      <c r="Z14" s="341"/>
      <c r="AA14" s="341"/>
      <c r="AB14" s="341"/>
      <c r="AC14" s="342"/>
      <c r="AD14" s="378"/>
      <c r="AE14" s="379"/>
    </row>
    <row r="15" spans="1:33" s="55" customFormat="1" ht="10.5" customHeight="1" x14ac:dyDescent="0.4">
      <c r="A15" s="77"/>
      <c r="B15" s="381">
        <v>3</v>
      </c>
      <c r="C15" s="210"/>
      <c r="E15" s="57"/>
      <c r="F15" s="347"/>
      <c r="G15" s="387"/>
      <c r="H15" s="388"/>
      <c r="I15" s="388"/>
      <c r="J15" s="388"/>
      <c r="K15" s="388"/>
      <c r="L15" s="389"/>
      <c r="M15" s="380"/>
      <c r="N15" s="379"/>
      <c r="O15" s="77"/>
      <c r="P15" s="77"/>
      <c r="R15" s="77"/>
      <c r="S15" s="375" t="s">
        <v>357</v>
      </c>
      <c r="T15" s="214"/>
      <c r="U15" s="224"/>
      <c r="V15" s="151"/>
      <c r="W15" s="390"/>
      <c r="X15" s="343"/>
      <c r="Y15" s="344"/>
      <c r="Z15" s="344"/>
      <c r="AA15" s="344"/>
      <c r="AB15" s="344"/>
      <c r="AC15" s="345"/>
      <c r="AD15" s="380"/>
      <c r="AE15" s="379"/>
    </row>
    <row r="16" spans="1:33" s="55" customFormat="1" ht="10.5" customHeight="1" x14ac:dyDescent="0.4">
      <c r="A16" s="77"/>
      <c r="B16" s="382"/>
      <c r="C16" s="210"/>
      <c r="E16" s="69"/>
      <c r="F16" s="390">
        <v>4</v>
      </c>
      <c r="G16" s="340" t="s">
        <v>333</v>
      </c>
      <c r="H16" s="341"/>
      <c r="I16" s="341"/>
      <c r="J16" s="341"/>
      <c r="K16" s="341"/>
      <c r="L16" s="342"/>
      <c r="N16" s="82"/>
      <c r="O16" s="81"/>
      <c r="P16" s="81"/>
      <c r="R16" s="77"/>
      <c r="S16" s="376"/>
      <c r="T16" s="77"/>
      <c r="U16" s="212"/>
      <c r="V16" s="210"/>
      <c r="W16" s="214"/>
      <c r="X16" s="215"/>
      <c r="Y16" s="215"/>
      <c r="Z16" s="215"/>
      <c r="AA16" s="215"/>
      <c r="AB16" s="215"/>
      <c r="AC16" s="215"/>
      <c r="AD16" s="152"/>
      <c r="AE16" s="223"/>
    </row>
    <row r="17" spans="1:31" s="55" customFormat="1" ht="10.5" customHeight="1" x14ac:dyDescent="0.4">
      <c r="A17" s="77"/>
      <c r="B17" s="210"/>
      <c r="C17" s="210"/>
      <c r="E17" s="210"/>
      <c r="F17" s="390"/>
      <c r="G17" s="343"/>
      <c r="H17" s="344"/>
      <c r="I17" s="344"/>
      <c r="J17" s="344"/>
      <c r="K17" s="344"/>
      <c r="L17" s="345"/>
      <c r="N17" s="82"/>
      <c r="O17" s="81"/>
      <c r="P17" s="81"/>
      <c r="R17" s="77"/>
      <c r="S17" s="375" t="s">
        <v>358</v>
      </c>
      <c r="T17" s="77"/>
      <c r="U17" s="212"/>
      <c r="V17" s="210"/>
      <c r="W17" s="214"/>
      <c r="X17" s="215"/>
      <c r="Y17" s="215"/>
      <c r="Z17" s="215"/>
      <c r="AA17" s="215"/>
      <c r="AB17" s="215"/>
      <c r="AC17" s="215"/>
      <c r="AD17" s="223"/>
      <c r="AE17" s="223"/>
    </row>
    <row r="18" spans="1:31" s="55" customFormat="1" ht="10.5" customHeight="1" x14ac:dyDescent="0.4">
      <c r="A18" s="210"/>
      <c r="B18" s="217"/>
      <c r="C18" s="210"/>
      <c r="D18" s="212"/>
      <c r="E18" s="210"/>
      <c r="F18" s="214"/>
      <c r="G18" s="215"/>
      <c r="H18" s="215"/>
      <c r="I18" s="215"/>
      <c r="J18" s="215"/>
      <c r="K18" s="215"/>
      <c r="L18" s="215"/>
      <c r="M18" s="223"/>
      <c r="N18" s="223"/>
      <c r="O18" s="81"/>
      <c r="P18" s="81"/>
      <c r="R18" s="210"/>
      <c r="S18" s="376"/>
      <c r="T18" s="210"/>
      <c r="U18" s="216"/>
      <c r="W18" s="374">
        <v>4</v>
      </c>
      <c r="X18" s="384" t="s">
        <v>363</v>
      </c>
      <c r="Y18" s="385"/>
      <c r="Z18" s="385"/>
      <c r="AA18" s="385"/>
      <c r="AB18" s="385"/>
      <c r="AC18" s="386"/>
      <c r="AD18" s="378" t="s">
        <v>234</v>
      </c>
      <c r="AE18" s="379"/>
    </row>
    <row r="19" spans="1:31" s="55" customFormat="1" ht="10.5" customHeight="1" x14ac:dyDescent="0.4">
      <c r="A19" s="210"/>
      <c r="B19" s="217"/>
      <c r="C19" s="210"/>
      <c r="D19" s="212"/>
      <c r="E19" s="210"/>
      <c r="F19" s="214"/>
      <c r="G19" s="215"/>
      <c r="H19" s="215"/>
      <c r="I19" s="215"/>
      <c r="J19" s="215"/>
      <c r="K19" s="215"/>
      <c r="L19" s="215"/>
      <c r="M19" s="223"/>
      <c r="N19" s="223"/>
      <c r="O19" s="81"/>
      <c r="P19" s="81"/>
      <c r="R19" s="210"/>
      <c r="S19" s="376" t="s">
        <v>359</v>
      </c>
      <c r="T19" s="210"/>
      <c r="U19" s="216"/>
      <c r="V19" s="57"/>
      <c r="W19" s="374"/>
      <c r="X19" s="395"/>
      <c r="Y19" s="396"/>
      <c r="Z19" s="396"/>
      <c r="AA19" s="396"/>
      <c r="AB19" s="396"/>
      <c r="AC19" s="397"/>
      <c r="AD19" s="380"/>
      <c r="AE19" s="379"/>
    </row>
    <row r="20" spans="1:31" s="55" customFormat="1" ht="10.5" customHeight="1" x14ac:dyDescent="0.4">
      <c r="A20" s="77"/>
      <c r="B20" s="354" t="s">
        <v>249</v>
      </c>
      <c r="C20" s="355"/>
      <c r="D20" s="356"/>
      <c r="E20" s="360" t="s">
        <v>318</v>
      </c>
      <c r="F20" s="361"/>
      <c r="G20" s="361"/>
      <c r="H20" s="361"/>
      <c r="I20" s="361"/>
      <c r="J20" s="362"/>
      <c r="K20" s="349" t="s">
        <v>112</v>
      </c>
      <c r="L20" s="350"/>
      <c r="M20" s="153"/>
      <c r="N20" s="154"/>
      <c r="O20" s="81"/>
      <c r="P20" s="81"/>
      <c r="R20" s="77"/>
      <c r="S20" s="351"/>
      <c r="T20" s="210"/>
      <c r="U20" s="383" t="s">
        <v>244</v>
      </c>
      <c r="V20" s="69"/>
      <c r="W20" s="346">
        <v>5</v>
      </c>
      <c r="X20" s="340" t="s">
        <v>348</v>
      </c>
      <c r="Y20" s="341"/>
      <c r="Z20" s="341"/>
      <c r="AA20" s="341"/>
      <c r="AB20" s="341"/>
      <c r="AC20" s="342"/>
      <c r="AD20" s="153"/>
      <c r="AE20" s="154"/>
    </row>
    <row r="21" spans="1:31" s="55" customFormat="1" ht="10.5" customHeight="1" x14ac:dyDescent="0.4">
      <c r="A21" s="77"/>
      <c r="B21" s="357"/>
      <c r="C21" s="358"/>
      <c r="D21" s="359"/>
      <c r="E21" s="363"/>
      <c r="F21" s="364"/>
      <c r="G21" s="364"/>
      <c r="H21" s="364"/>
      <c r="I21" s="364"/>
      <c r="J21" s="365"/>
      <c r="K21" s="351"/>
      <c r="L21" s="351"/>
      <c r="M21" s="153"/>
      <c r="N21" s="154"/>
      <c r="O21" s="81"/>
      <c r="P21" s="81"/>
      <c r="R21" s="77"/>
      <c r="S21" s="217"/>
      <c r="T21" s="214"/>
      <c r="U21" s="383"/>
      <c r="V21" s="57"/>
      <c r="W21" s="346"/>
      <c r="X21" s="343"/>
      <c r="Y21" s="344"/>
      <c r="Z21" s="344"/>
      <c r="AA21" s="344"/>
      <c r="AB21" s="344"/>
      <c r="AC21" s="345"/>
      <c r="AD21" s="153"/>
      <c r="AE21" s="154"/>
    </row>
    <row r="22" spans="1:31" s="55" customFormat="1" ht="10.5" customHeight="1" x14ac:dyDescent="0.4">
      <c r="A22" s="78"/>
      <c r="B22" s="404" t="s">
        <v>415</v>
      </c>
      <c r="C22" s="405"/>
      <c r="D22" s="405"/>
      <c r="E22" s="405"/>
      <c r="F22" s="405"/>
      <c r="G22" s="405"/>
      <c r="H22" s="405"/>
      <c r="I22" s="405"/>
      <c r="J22" s="405"/>
      <c r="K22" s="405"/>
      <c r="L22" s="405"/>
      <c r="M22" s="405"/>
      <c r="N22" s="405"/>
      <c r="O22" s="405"/>
      <c r="P22" s="83"/>
      <c r="Q22" s="78"/>
      <c r="R22" s="77"/>
      <c r="S22" s="210"/>
      <c r="T22" s="210"/>
      <c r="U22" s="213"/>
      <c r="V22" s="69"/>
      <c r="W22" s="348">
        <v>6</v>
      </c>
      <c r="X22" s="340" t="s">
        <v>349</v>
      </c>
      <c r="Y22" s="341"/>
      <c r="Z22" s="341"/>
      <c r="AA22" s="341"/>
      <c r="AB22" s="341"/>
      <c r="AC22" s="342"/>
      <c r="AD22" s="61"/>
      <c r="AE22" s="61"/>
    </row>
    <row r="23" spans="1:31" s="55" customFormat="1" ht="10.5" customHeight="1" x14ac:dyDescent="0.4">
      <c r="A23" s="77"/>
      <c r="B23" s="405"/>
      <c r="C23" s="405"/>
      <c r="D23" s="405"/>
      <c r="E23" s="405"/>
      <c r="F23" s="405"/>
      <c r="G23" s="405"/>
      <c r="H23" s="405"/>
      <c r="I23" s="405"/>
      <c r="J23" s="405"/>
      <c r="K23" s="405"/>
      <c r="L23" s="405"/>
      <c r="M23" s="405"/>
      <c r="N23" s="405"/>
      <c r="O23" s="405"/>
      <c r="P23" s="83"/>
      <c r="Q23" s="77"/>
      <c r="R23" s="78"/>
      <c r="S23" s="217"/>
      <c r="T23" s="214"/>
      <c r="U23" s="224"/>
      <c r="V23" s="151"/>
      <c r="W23" s="348"/>
      <c r="X23" s="343"/>
      <c r="Y23" s="344"/>
      <c r="Z23" s="344"/>
      <c r="AA23" s="344"/>
      <c r="AB23" s="344"/>
      <c r="AC23" s="345"/>
      <c r="AD23" s="61"/>
      <c r="AE23" s="61"/>
    </row>
    <row r="24" spans="1:31" s="55" customFormat="1" ht="10.5" customHeight="1" x14ac:dyDescent="0.4">
      <c r="A24" s="273"/>
      <c r="B24" s="274"/>
      <c r="C24" s="274"/>
      <c r="D24" s="274"/>
      <c r="E24" s="274"/>
      <c r="F24" s="274"/>
      <c r="G24" s="274"/>
      <c r="H24" s="274"/>
      <c r="I24" s="274"/>
      <c r="J24" s="274"/>
      <c r="K24" s="274"/>
      <c r="L24" s="274"/>
      <c r="M24" s="274"/>
      <c r="N24" s="274"/>
      <c r="O24" s="274"/>
      <c r="P24" s="83"/>
      <c r="Q24" s="273"/>
      <c r="R24" s="267"/>
      <c r="S24" s="217"/>
      <c r="T24" s="267"/>
      <c r="U24" s="271"/>
      <c r="V24" s="273"/>
      <c r="W24" s="267"/>
      <c r="X24" s="272"/>
      <c r="Y24" s="272"/>
      <c r="Z24" s="272"/>
      <c r="AA24" s="272"/>
      <c r="AB24" s="272"/>
      <c r="AC24" s="272"/>
      <c r="AD24" s="61"/>
      <c r="AE24" s="61"/>
    </row>
    <row r="25" spans="1:31" s="55" customFormat="1" ht="10.5" customHeight="1" x14ac:dyDescent="0.4">
      <c r="A25" s="77"/>
      <c r="B25" s="210"/>
      <c r="C25" s="210"/>
      <c r="D25" s="220"/>
      <c r="E25" s="60"/>
      <c r="F25" s="346">
        <v>1</v>
      </c>
      <c r="G25" s="340" t="s">
        <v>334</v>
      </c>
      <c r="H25" s="341"/>
      <c r="I25" s="341"/>
      <c r="J25" s="341"/>
      <c r="K25" s="341"/>
      <c r="L25" s="342"/>
      <c r="N25" s="82"/>
      <c r="O25" s="83"/>
      <c r="P25" s="83"/>
      <c r="Q25" s="77"/>
      <c r="R25" s="84"/>
      <c r="S25" s="210"/>
      <c r="T25" s="210"/>
      <c r="U25" s="160"/>
      <c r="V25" s="210"/>
      <c r="W25" s="214"/>
      <c r="X25" s="212"/>
      <c r="Y25" s="212"/>
      <c r="Z25" s="212"/>
      <c r="AA25" s="212"/>
      <c r="AB25" s="212"/>
      <c r="AC25" s="212"/>
      <c r="AD25" s="61"/>
      <c r="AE25" s="61"/>
    </row>
    <row r="26" spans="1:31" s="55" customFormat="1" ht="10.5" customHeight="1" x14ac:dyDescent="0.4">
      <c r="A26" s="77"/>
      <c r="B26" s="349" t="s">
        <v>329</v>
      </c>
      <c r="C26" s="214"/>
      <c r="D26" s="220"/>
      <c r="E26" s="57"/>
      <c r="F26" s="346"/>
      <c r="G26" s="343"/>
      <c r="H26" s="344"/>
      <c r="I26" s="344"/>
      <c r="J26" s="344"/>
      <c r="K26" s="344"/>
      <c r="L26" s="345"/>
      <c r="N26" s="82"/>
      <c r="O26" s="83"/>
      <c r="P26" s="83"/>
      <c r="Q26" s="77"/>
      <c r="R26" s="84"/>
      <c r="S26" s="217"/>
      <c r="T26" s="214"/>
      <c r="U26" s="224"/>
      <c r="V26" s="210"/>
      <c r="W26" s="214"/>
      <c r="X26" s="212"/>
      <c r="Y26" s="212"/>
      <c r="Z26" s="212"/>
      <c r="AA26" s="212"/>
      <c r="AB26" s="212"/>
      <c r="AC26" s="212"/>
      <c r="AD26" s="61"/>
      <c r="AE26" s="61"/>
    </row>
    <row r="27" spans="1:31" s="55" customFormat="1" ht="10.5" customHeight="1" x14ac:dyDescent="0.4">
      <c r="A27" s="77"/>
      <c r="B27" s="376"/>
      <c r="C27" s="210"/>
      <c r="D27" s="213"/>
      <c r="E27" s="69"/>
      <c r="F27" s="346">
        <v>2</v>
      </c>
      <c r="G27" s="340" t="s">
        <v>335</v>
      </c>
      <c r="H27" s="341"/>
      <c r="I27" s="341"/>
      <c r="J27" s="341"/>
      <c r="K27" s="341"/>
      <c r="L27" s="342"/>
      <c r="N27" s="82"/>
      <c r="O27" s="83"/>
      <c r="P27" s="83"/>
      <c r="Q27" s="77"/>
      <c r="R27" s="77"/>
      <c r="S27" s="217"/>
      <c r="T27" s="77"/>
      <c r="U27" s="224"/>
      <c r="V27" s="210"/>
      <c r="W27" s="214"/>
      <c r="X27" s="212"/>
      <c r="Y27" s="212"/>
      <c r="Z27" s="212"/>
      <c r="AA27" s="212"/>
      <c r="AB27" s="212"/>
      <c r="AC27" s="212"/>
      <c r="AD27" s="61"/>
      <c r="AE27" s="61"/>
    </row>
    <row r="28" spans="1:31" s="55" customFormat="1" ht="10.5" customHeight="1" x14ac:dyDescent="0.4">
      <c r="A28" s="77"/>
      <c r="B28" s="375" t="s">
        <v>330</v>
      </c>
      <c r="C28" s="214"/>
      <c r="D28" s="377" t="s">
        <v>242</v>
      </c>
      <c r="E28" s="57"/>
      <c r="F28" s="346"/>
      <c r="G28" s="343"/>
      <c r="H28" s="344"/>
      <c r="I28" s="344"/>
      <c r="J28" s="344"/>
      <c r="K28" s="344"/>
      <c r="L28" s="345"/>
      <c r="N28" s="82"/>
      <c r="O28" s="83"/>
      <c r="P28" s="83"/>
      <c r="Q28" s="77"/>
      <c r="R28" s="77"/>
      <c r="S28" s="262"/>
      <c r="T28" s="263"/>
      <c r="U28" s="264"/>
      <c r="V28" s="264"/>
      <c r="W28" s="217"/>
      <c r="X28" s="217"/>
      <c r="Y28" s="217"/>
      <c r="Z28" s="217"/>
      <c r="AA28" s="217"/>
      <c r="AB28" s="238"/>
      <c r="AC28" s="217"/>
      <c r="AD28" s="83"/>
      <c r="AE28" s="83"/>
    </row>
    <row r="29" spans="1:31" s="55" customFormat="1" ht="10.5" customHeight="1" x14ac:dyDescent="0.4">
      <c r="A29" s="77"/>
      <c r="B29" s="376"/>
      <c r="C29" s="210"/>
      <c r="D29" s="377"/>
      <c r="E29" s="69"/>
      <c r="F29" s="347">
        <v>3</v>
      </c>
      <c r="G29" s="384" t="s">
        <v>336</v>
      </c>
      <c r="H29" s="385"/>
      <c r="I29" s="385"/>
      <c r="J29" s="385"/>
      <c r="K29" s="385"/>
      <c r="L29" s="386"/>
      <c r="M29" s="378" t="s">
        <v>234</v>
      </c>
      <c r="N29" s="379"/>
      <c r="O29" s="83"/>
      <c r="P29" s="83"/>
      <c r="Q29" s="77"/>
      <c r="R29" s="77"/>
      <c r="S29" s="263"/>
      <c r="T29" s="263"/>
      <c r="U29" s="264"/>
      <c r="V29" s="264"/>
      <c r="W29" s="217"/>
      <c r="X29" s="217"/>
      <c r="Y29" s="217"/>
      <c r="Z29" s="217"/>
      <c r="AA29" s="217"/>
      <c r="AB29" s="217"/>
      <c r="AC29" s="217"/>
      <c r="AD29" s="83"/>
      <c r="AE29" s="83"/>
    </row>
    <row r="30" spans="1:31" s="55" customFormat="1" ht="10.5" customHeight="1" x14ac:dyDescent="0.4">
      <c r="A30" s="77"/>
      <c r="B30" s="381">
        <v>4</v>
      </c>
      <c r="C30" s="210"/>
      <c r="E30" s="57"/>
      <c r="F30" s="347"/>
      <c r="G30" s="387"/>
      <c r="H30" s="388"/>
      <c r="I30" s="388"/>
      <c r="J30" s="388"/>
      <c r="K30" s="388"/>
      <c r="L30" s="389"/>
      <c r="M30" s="380"/>
      <c r="N30" s="379"/>
      <c r="O30" s="83"/>
      <c r="P30" s="83"/>
      <c r="Q30" s="77"/>
      <c r="R30" s="77"/>
      <c r="S30" s="239"/>
      <c r="T30" s="237"/>
      <c r="U30" s="237"/>
      <c r="V30" s="237"/>
      <c r="W30" s="237"/>
      <c r="X30" s="237"/>
      <c r="Y30" s="237"/>
      <c r="Z30" s="237"/>
      <c r="AA30" s="237"/>
      <c r="AB30" s="237"/>
      <c r="AC30" s="237"/>
      <c r="AD30" s="237"/>
      <c r="AE30" s="237"/>
    </row>
    <row r="31" spans="1:31" s="55" customFormat="1" ht="10.5" customHeight="1" x14ac:dyDescent="0.4">
      <c r="A31" s="77"/>
      <c r="B31" s="382"/>
      <c r="C31" s="210"/>
      <c r="E31" s="69"/>
      <c r="F31" s="390">
        <v>4</v>
      </c>
      <c r="G31" s="340" t="s">
        <v>337</v>
      </c>
      <c r="H31" s="341"/>
      <c r="I31" s="341"/>
      <c r="J31" s="341"/>
      <c r="K31" s="341"/>
      <c r="L31" s="342"/>
      <c r="N31" s="82"/>
      <c r="O31" s="83"/>
      <c r="P31" s="83"/>
      <c r="Q31" s="77"/>
      <c r="R31" s="77"/>
      <c r="S31" s="237"/>
      <c r="T31" s="237"/>
      <c r="U31" s="237"/>
      <c r="V31" s="237"/>
      <c r="W31" s="237"/>
      <c r="X31" s="237"/>
      <c r="Y31" s="237"/>
      <c r="Z31" s="237"/>
      <c r="AA31" s="237"/>
      <c r="AB31" s="237"/>
      <c r="AC31" s="237"/>
      <c r="AD31" s="237"/>
      <c r="AE31" s="237"/>
    </row>
    <row r="32" spans="1:31" s="55" customFormat="1" ht="10.5" customHeight="1" x14ac:dyDescent="0.4">
      <c r="A32" s="77"/>
      <c r="B32" s="210"/>
      <c r="C32" s="210"/>
      <c r="E32" s="210"/>
      <c r="F32" s="390"/>
      <c r="G32" s="343"/>
      <c r="H32" s="344"/>
      <c r="I32" s="344"/>
      <c r="J32" s="344"/>
      <c r="K32" s="344"/>
      <c r="L32" s="345"/>
      <c r="N32" s="82"/>
      <c r="O32" s="83"/>
      <c r="P32" s="83"/>
      <c r="Q32" s="77"/>
      <c r="R32" s="77"/>
      <c r="S32" s="238"/>
      <c r="T32" s="238"/>
      <c r="U32" s="236"/>
      <c r="V32" s="238"/>
      <c r="W32" s="234"/>
      <c r="X32" s="236"/>
      <c r="Y32" s="236"/>
      <c r="Z32" s="236"/>
      <c r="AA32" s="236"/>
      <c r="AB32" s="236"/>
      <c r="AC32" s="236"/>
      <c r="AD32" s="83"/>
      <c r="AE32" s="83"/>
    </row>
    <row r="33" spans="1:31" s="55" customFormat="1" ht="10.5" customHeight="1" x14ac:dyDescent="0.4">
      <c r="A33" s="77"/>
      <c r="B33" s="77"/>
      <c r="C33" s="77"/>
      <c r="E33" s="77"/>
      <c r="F33" s="153"/>
      <c r="G33" s="159"/>
      <c r="H33" s="159"/>
      <c r="I33" s="159"/>
      <c r="J33" s="159"/>
      <c r="K33" s="159"/>
      <c r="L33" s="159"/>
      <c r="N33" s="82"/>
      <c r="O33" s="83"/>
      <c r="P33" s="83"/>
      <c r="Q33" s="77"/>
      <c r="R33" s="77"/>
      <c r="S33" s="217"/>
      <c r="T33" s="238"/>
      <c r="U33" s="236"/>
      <c r="V33" s="238"/>
      <c r="W33" s="234"/>
      <c r="X33" s="236"/>
      <c r="Y33" s="236"/>
      <c r="Z33" s="236"/>
      <c r="AA33" s="236"/>
      <c r="AB33" s="236"/>
      <c r="AC33" s="236"/>
      <c r="AD33" s="83"/>
      <c r="AE33" s="83"/>
    </row>
    <row r="34" spans="1:31" s="55" customFormat="1" ht="10.5" customHeight="1" x14ac:dyDescent="0.4">
      <c r="A34" s="210"/>
      <c r="B34" s="210"/>
      <c r="C34" s="210"/>
      <c r="E34" s="210"/>
      <c r="F34" s="214"/>
      <c r="G34" s="212"/>
      <c r="H34" s="212"/>
      <c r="I34" s="212"/>
      <c r="J34" s="212"/>
      <c r="K34" s="212"/>
      <c r="L34" s="212"/>
      <c r="N34" s="82"/>
      <c r="O34" s="83"/>
      <c r="P34" s="83"/>
      <c r="Q34" s="210"/>
      <c r="R34" s="210"/>
      <c r="S34" s="238"/>
      <c r="T34" s="238"/>
      <c r="U34" s="235"/>
      <c r="V34" s="238"/>
      <c r="W34" s="234"/>
      <c r="X34" s="236"/>
      <c r="Y34" s="236"/>
      <c r="Z34" s="236"/>
      <c r="AA34" s="236"/>
      <c r="AB34" s="236"/>
      <c r="AC34" s="236"/>
      <c r="AD34" s="83"/>
      <c r="AE34" s="83"/>
    </row>
    <row r="35" spans="1:31" s="55" customFormat="1" ht="10.5" customHeight="1" x14ac:dyDescent="0.4">
      <c r="A35" s="77"/>
      <c r="B35" s="354" t="s">
        <v>262</v>
      </c>
      <c r="C35" s="355"/>
      <c r="D35" s="393"/>
      <c r="E35" s="362"/>
      <c r="F35" s="360" t="s">
        <v>319</v>
      </c>
      <c r="G35" s="361"/>
      <c r="H35" s="361"/>
      <c r="I35" s="361"/>
      <c r="J35" s="361"/>
      <c r="K35" s="361"/>
      <c r="L35" s="362"/>
      <c r="M35" s="349" t="s">
        <v>112</v>
      </c>
      <c r="N35" s="350"/>
      <c r="O35" s="83"/>
      <c r="P35" s="83"/>
      <c r="Q35" s="77"/>
      <c r="R35" s="77"/>
      <c r="S35" s="366" t="s">
        <v>258</v>
      </c>
      <c r="T35" s="367"/>
      <c r="U35" s="368"/>
      <c r="V35" s="369"/>
      <c r="W35" s="360" t="s">
        <v>316</v>
      </c>
      <c r="X35" s="361"/>
      <c r="Y35" s="361"/>
      <c r="Z35" s="361"/>
      <c r="AA35" s="362"/>
      <c r="AB35" s="349" t="s">
        <v>112</v>
      </c>
      <c r="AC35" s="350"/>
      <c r="AD35" s="61"/>
      <c r="AE35" s="61"/>
    </row>
    <row r="36" spans="1:31" s="55" customFormat="1" ht="10.5" customHeight="1" x14ac:dyDescent="0.4">
      <c r="A36" s="77"/>
      <c r="B36" s="357"/>
      <c r="C36" s="358"/>
      <c r="D36" s="394"/>
      <c r="E36" s="365"/>
      <c r="F36" s="363"/>
      <c r="G36" s="364"/>
      <c r="H36" s="364"/>
      <c r="I36" s="364"/>
      <c r="J36" s="364"/>
      <c r="K36" s="364"/>
      <c r="L36" s="365"/>
      <c r="M36" s="351"/>
      <c r="N36" s="351"/>
      <c r="O36" s="83"/>
      <c r="P36" s="83"/>
      <c r="Q36" s="77"/>
      <c r="R36" s="77"/>
      <c r="S36" s="370"/>
      <c r="T36" s="371"/>
      <c r="U36" s="372"/>
      <c r="V36" s="373"/>
      <c r="W36" s="363"/>
      <c r="X36" s="364"/>
      <c r="Y36" s="364"/>
      <c r="Z36" s="364"/>
      <c r="AA36" s="365"/>
      <c r="AB36" s="351"/>
      <c r="AC36" s="351"/>
      <c r="AD36" s="61"/>
      <c r="AE36" s="61"/>
    </row>
    <row r="37" spans="1:31" s="55" customFormat="1" ht="10.5" customHeight="1" x14ac:dyDescent="0.4">
      <c r="A37" s="77"/>
      <c r="B37" s="391" t="s">
        <v>416</v>
      </c>
      <c r="C37" s="392"/>
      <c r="D37" s="392"/>
      <c r="E37" s="392"/>
      <c r="F37" s="392"/>
      <c r="G37" s="392"/>
      <c r="H37" s="392"/>
      <c r="I37" s="392"/>
      <c r="J37" s="392"/>
      <c r="K37" s="392"/>
      <c r="L37" s="392"/>
      <c r="M37" s="392"/>
      <c r="N37" s="392"/>
      <c r="O37" s="83"/>
      <c r="P37" s="83"/>
      <c r="Q37" s="77"/>
      <c r="R37" s="77"/>
      <c r="S37" s="391" t="s">
        <v>417</v>
      </c>
      <c r="T37" s="392"/>
      <c r="U37" s="392"/>
      <c r="V37" s="392"/>
      <c r="W37" s="392"/>
      <c r="X37" s="392"/>
      <c r="Y37" s="392"/>
      <c r="Z37" s="392"/>
      <c r="AA37" s="392"/>
      <c r="AB37" s="392"/>
      <c r="AC37" s="392"/>
      <c r="AD37" s="392"/>
      <c r="AE37" s="392"/>
    </row>
    <row r="38" spans="1:31" s="55" customFormat="1" ht="10.5" customHeight="1" x14ac:dyDescent="0.4">
      <c r="A38" s="77"/>
      <c r="B38" s="392"/>
      <c r="C38" s="392"/>
      <c r="D38" s="392"/>
      <c r="E38" s="392"/>
      <c r="F38" s="392"/>
      <c r="G38" s="392"/>
      <c r="H38" s="392"/>
      <c r="I38" s="392"/>
      <c r="J38" s="392"/>
      <c r="K38" s="392"/>
      <c r="L38" s="392"/>
      <c r="M38" s="392"/>
      <c r="N38" s="392"/>
      <c r="O38" s="79"/>
      <c r="P38" s="77"/>
      <c r="Q38" s="77"/>
      <c r="R38" s="77"/>
      <c r="S38" s="392"/>
      <c r="T38" s="392"/>
      <c r="U38" s="392"/>
      <c r="V38" s="392"/>
      <c r="W38" s="392"/>
      <c r="X38" s="392"/>
      <c r="Y38" s="392"/>
      <c r="Z38" s="392"/>
      <c r="AA38" s="392"/>
      <c r="AB38" s="392"/>
      <c r="AC38" s="392"/>
      <c r="AD38" s="392"/>
      <c r="AE38" s="392"/>
    </row>
    <row r="39" spans="1:31" s="55" customFormat="1" ht="10.5" customHeight="1" x14ac:dyDescent="0.4">
      <c r="A39" s="273"/>
      <c r="B39" s="275"/>
      <c r="C39" s="275"/>
      <c r="D39" s="275"/>
      <c r="E39" s="275"/>
      <c r="F39" s="275"/>
      <c r="G39" s="275"/>
      <c r="H39" s="275"/>
      <c r="I39" s="275"/>
      <c r="J39" s="275"/>
      <c r="K39" s="275"/>
      <c r="L39" s="275"/>
      <c r="M39" s="275"/>
      <c r="N39" s="275"/>
      <c r="O39" s="79"/>
      <c r="P39" s="273"/>
      <c r="Q39" s="273"/>
      <c r="R39" s="273"/>
      <c r="S39" s="275"/>
      <c r="T39" s="275"/>
      <c r="U39" s="275"/>
      <c r="V39" s="275"/>
      <c r="W39" s="275"/>
      <c r="X39" s="275"/>
      <c r="Y39" s="275"/>
      <c r="Z39" s="275"/>
      <c r="AA39" s="275"/>
      <c r="AB39" s="275"/>
      <c r="AC39" s="275"/>
      <c r="AD39" s="275"/>
      <c r="AE39" s="275"/>
    </row>
    <row r="40" spans="1:31" s="55" customFormat="1" ht="10.5" customHeight="1" x14ac:dyDescent="0.4">
      <c r="A40" s="77"/>
      <c r="B40" s="234"/>
      <c r="C40" s="260"/>
      <c r="D40" s="244"/>
      <c r="F40" s="346">
        <v>1</v>
      </c>
      <c r="G40" s="340" t="s">
        <v>338</v>
      </c>
      <c r="H40" s="341"/>
      <c r="I40" s="341"/>
      <c r="J40" s="341"/>
      <c r="K40" s="341"/>
      <c r="L40" s="342"/>
      <c r="M40" s="238"/>
      <c r="N40" s="217"/>
      <c r="O40" s="217"/>
      <c r="P40" s="77"/>
      <c r="Q40" s="77"/>
      <c r="R40" s="77"/>
      <c r="S40" s="238"/>
      <c r="T40" s="238"/>
      <c r="U40" s="244"/>
      <c r="W40" s="346">
        <v>1</v>
      </c>
      <c r="X40" s="340" t="s">
        <v>350</v>
      </c>
      <c r="Y40" s="341"/>
      <c r="Z40" s="341"/>
      <c r="AA40" s="341"/>
      <c r="AB40" s="341"/>
      <c r="AC40" s="342"/>
      <c r="AD40" s="217"/>
      <c r="AE40" s="217"/>
    </row>
    <row r="41" spans="1:31" s="55" customFormat="1" ht="10.5" customHeight="1" x14ac:dyDescent="0.4">
      <c r="A41" s="77"/>
      <c r="B41" s="260"/>
      <c r="C41" s="260"/>
      <c r="D41" s="244"/>
      <c r="E41" s="242"/>
      <c r="F41" s="346"/>
      <c r="G41" s="343"/>
      <c r="H41" s="344"/>
      <c r="I41" s="344"/>
      <c r="J41" s="344"/>
      <c r="K41" s="344"/>
      <c r="L41" s="345"/>
      <c r="M41" s="217"/>
      <c r="N41" s="217"/>
      <c r="O41" s="217"/>
      <c r="P41" s="77"/>
      <c r="Q41" s="77"/>
      <c r="R41" s="77"/>
      <c r="S41" s="217"/>
      <c r="T41" s="238"/>
      <c r="U41" s="244"/>
      <c r="V41" s="242"/>
      <c r="W41" s="346"/>
      <c r="X41" s="343"/>
      <c r="Y41" s="344"/>
      <c r="Z41" s="344"/>
      <c r="AA41" s="344"/>
      <c r="AB41" s="344"/>
      <c r="AC41" s="345"/>
      <c r="AD41" s="83"/>
      <c r="AE41" s="83"/>
    </row>
    <row r="42" spans="1:31" s="55" customFormat="1" ht="10.5" customHeight="1" x14ac:dyDescent="0.4">
      <c r="A42" s="77"/>
      <c r="B42" s="239"/>
      <c r="C42" s="237"/>
      <c r="D42" s="383" t="s">
        <v>246</v>
      </c>
      <c r="E42" s="69"/>
      <c r="F42" s="346">
        <v>2</v>
      </c>
      <c r="G42" s="340" t="s">
        <v>339</v>
      </c>
      <c r="H42" s="341"/>
      <c r="I42" s="341"/>
      <c r="J42" s="341"/>
      <c r="K42" s="341"/>
      <c r="L42" s="342"/>
      <c r="M42" s="237"/>
      <c r="N42" s="237"/>
      <c r="O42" s="77"/>
      <c r="P42" s="77"/>
      <c r="Q42" s="77"/>
      <c r="R42" s="77"/>
      <c r="S42" s="238"/>
      <c r="T42" s="238"/>
      <c r="U42" s="383" t="s">
        <v>264</v>
      </c>
      <c r="V42" s="69"/>
      <c r="W42" s="346">
        <v>2</v>
      </c>
      <c r="X42" s="406" t="s">
        <v>351</v>
      </c>
      <c r="Y42" s="407"/>
      <c r="Z42" s="407"/>
      <c r="AA42" s="407"/>
      <c r="AB42" s="407"/>
      <c r="AC42" s="408"/>
      <c r="AD42" s="83"/>
      <c r="AE42" s="83"/>
    </row>
    <row r="43" spans="1:31" s="55" customFormat="1" ht="10.5" customHeight="1" x14ac:dyDescent="0.4">
      <c r="A43" s="77"/>
      <c r="B43" s="349" t="s">
        <v>329</v>
      </c>
      <c r="C43" s="237"/>
      <c r="D43" s="383"/>
      <c r="E43" s="242"/>
      <c r="F43" s="346"/>
      <c r="G43" s="343"/>
      <c r="H43" s="344"/>
      <c r="I43" s="344"/>
      <c r="J43" s="344"/>
      <c r="K43" s="344"/>
      <c r="L43" s="345"/>
      <c r="M43" s="237"/>
      <c r="N43" s="237"/>
      <c r="O43" s="77"/>
      <c r="P43" s="77"/>
      <c r="Q43" s="77"/>
      <c r="R43" s="148"/>
      <c r="S43" s="349" t="s">
        <v>360</v>
      </c>
      <c r="T43" s="234"/>
      <c r="U43" s="383"/>
      <c r="V43" s="242"/>
      <c r="W43" s="346"/>
      <c r="X43" s="409"/>
      <c r="Y43" s="410"/>
      <c r="Z43" s="410"/>
      <c r="AA43" s="410"/>
      <c r="AB43" s="410"/>
      <c r="AC43" s="411"/>
      <c r="AD43" s="83"/>
      <c r="AE43" s="83"/>
    </row>
    <row r="44" spans="1:31" s="55" customFormat="1" ht="10.5" customHeight="1" x14ac:dyDescent="0.4">
      <c r="A44" s="77"/>
      <c r="B44" s="376"/>
      <c r="C44" s="210"/>
      <c r="D44" s="213"/>
      <c r="E44" s="69"/>
      <c r="F44" s="390">
        <v>3</v>
      </c>
      <c r="G44" s="340" t="s">
        <v>340</v>
      </c>
      <c r="H44" s="341"/>
      <c r="I44" s="341"/>
      <c r="J44" s="341"/>
      <c r="K44" s="341"/>
      <c r="L44" s="342"/>
      <c r="M44" s="210"/>
      <c r="N44" s="214"/>
      <c r="O44" s="77"/>
      <c r="P44" s="77"/>
      <c r="R44" s="77"/>
      <c r="S44" s="376"/>
      <c r="T44" s="238"/>
      <c r="U44" s="213"/>
      <c r="V44" s="69"/>
      <c r="W44" s="390">
        <v>3</v>
      </c>
      <c r="X44" s="340" t="s">
        <v>352</v>
      </c>
      <c r="Y44" s="341"/>
      <c r="Z44" s="341"/>
      <c r="AA44" s="341"/>
      <c r="AB44" s="341"/>
      <c r="AC44" s="342"/>
      <c r="AD44" s="83"/>
      <c r="AE44" s="83"/>
    </row>
    <row r="45" spans="1:31" s="55" customFormat="1" ht="10.5" customHeight="1" x14ac:dyDescent="0.4">
      <c r="A45" s="77"/>
      <c r="B45" s="375" t="s">
        <v>330</v>
      </c>
      <c r="C45" s="210"/>
      <c r="D45" s="235"/>
      <c r="E45" s="151"/>
      <c r="F45" s="390"/>
      <c r="G45" s="343"/>
      <c r="H45" s="344"/>
      <c r="I45" s="344"/>
      <c r="J45" s="344"/>
      <c r="K45" s="344"/>
      <c r="L45" s="345"/>
      <c r="M45" s="152"/>
      <c r="N45" s="223"/>
      <c r="O45" s="81"/>
      <c r="P45" s="81"/>
      <c r="R45" s="77"/>
      <c r="S45" s="375" t="s">
        <v>358</v>
      </c>
      <c r="T45" s="234"/>
      <c r="U45" s="235"/>
      <c r="V45" s="151"/>
      <c r="W45" s="390"/>
      <c r="X45" s="343"/>
      <c r="Y45" s="344"/>
      <c r="Z45" s="344"/>
      <c r="AA45" s="344"/>
      <c r="AB45" s="344"/>
      <c r="AC45" s="345"/>
      <c r="AD45" s="152"/>
      <c r="AE45" s="223"/>
    </row>
    <row r="46" spans="1:31" s="55" customFormat="1" ht="10.5" customHeight="1" x14ac:dyDescent="0.4">
      <c r="A46" s="77"/>
      <c r="B46" s="376"/>
      <c r="C46" s="210"/>
      <c r="D46" s="235"/>
      <c r="E46" s="238"/>
      <c r="F46" s="234"/>
      <c r="G46" s="236"/>
      <c r="H46" s="236"/>
      <c r="I46" s="236"/>
      <c r="J46" s="236"/>
      <c r="K46" s="236"/>
      <c r="L46" s="236"/>
      <c r="M46" s="223"/>
      <c r="N46" s="223"/>
      <c r="O46" s="81"/>
      <c r="P46" s="81"/>
      <c r="R46" s="77"/>
      <c r="S46" s="376"/>
      <c r="T46" s="238"/>
      <c r="U46" s="236"/>
      <c r="V46" s="238"/>
      <c r="W46" s="234"/>
      <c r="X46" s="215"/>
      <c r="Y46" s="215"/>
      <c r="Z46" s="215"/>
      <c r="AA46" s="215"/>
      <c r="AB46" s="215"/>
      <c r="AC46" s="215"/>
      <c r="AD46" s="223"/>
      <c r="AE46" s="223"/>
    </row>
    <row r="47" spans="1:31" s="55" customFormat="1" ht="10.5" customHeight="1" x14ac:dyDescent="0.4">
      <c r="A47" s="77"/>
      <c r="B47" s="381">
        <v>5</v>
      </c>
      <c r="C47" s="214"/>
      <c r="D47" s="235"/>
      <c r="E47" s="238"/>
      <c r="F47" s="234"/>
      <c r="G47" s="236"/>
      <c r="H47" s="236"/>
      <c r="I47" s="236"/>
      <c r="J47" s="236"/>
      <c r="K47" s="236"/>
      <c r="L47" s="236"/>
      <c r="M47" s="214"/>
      <c r="N47" s="214"/>
      <c r="O47" s="81"/>
      <c r="P47" s="81"/>
      <c r="R47" s="77"/>
      <c r="S47" s="375" t="s">
        <v>359</v>
      </c>
      <c r="T47" s="238"/>
      <c r="U47" s="236"/>
      <c r="V47" s="238"/>
      <c r="W47" s="234"/>
      <c r="X47" s="215"/>
      <c r="Y47" s="215"/>
      <c r="Z47" s="215"/>
      <c r="AA47" s="215"/>
      <c r="AB47" s="215"/>
      <c r="AC47" s="215"/>
      <c r="AD47" s="214"/>
      <c r="AE47" s="214"/>
    </row>
    <row r="48" spans="1:31" s="55" customFormat="1" ht="10.5" customHeight="1" x14ac:dyDescent="0.4">
      <c r="A48" s="77"/>
      <c r="B48" s="419"/>
      <c r="C48" s="210"/>
      <c r="D48" s="245"/>
      <c r="E48" s="60"/>
      <c r="F48" s="346">
        <v>4</v>
      </c>
      <c r="G48" s="340" t="s">
        <v>341</v>
      </c>
      <c r="H48" s="341"/>
      <c r="I48" s="341"/>
      <c r="J48" s="341"/>
      <c r="K48" s="341"/>
      <c r="L48" s="342"/>
      <c r="N48" s="82"/>
      <c r="O48" s="81"/>
      <c r="P48" s="81"/>
      <c r="R48" s="77"/>
      <c r="S48" s="376"/>
      <c r="T48" s="238"/>
      <c r="U48" s="244"/>
      <c r="W48" s="374">
        <v>4</v>
      </c>
      <c r="X48" s="384" t="s">
        <v>353</v>
      </c>
      <c r="Y48" s="385"/>
      <c r="Z48" s="385"/>
      <c r="AA48" s="385"/>
      <c r="AB48" s="385"/>
      <c r="AC48" s="386"/>
      <c r="AD48" s="378" t="s">
        <v>234</v>
      </c>
      <c r="AE48" s="379"/>
    </row>
    <row r="49" spans="1:68" s="55" customFormat="1" ht="10.5" customHeight="1" x14ac:dyDescent="0.4">
      <c r="A49" s="78"/>
      <c r="B49" s="420" t="s">
        <v>361</v>
      </c>
      <c r="C49" s="214"/>
      <c r="D49" s="245"/>
      <c r="E49" s="242"/>
      <c r="F49" s="346"/>
      <c r="G49" s="343"/>
      <c r="H49" s="344"/>
      <c r="I49" s="344"/>
      <c r="J49" s="344"/>
      <c r="K49" s="344"/>
      <c r="L49" s="345"/>
      <c r="N49" s="82"/>
      <c r="O49" s="83"/>
      <c r="P49" s="83"/>
      <c r="Q49" s="148"/>
      <c r="R49" s="77"/>
      <c r="S49" s="376"/>
      <c r="T49" s="238"/>
      <c r="U49" s="244"/>
      <c r="V49" s="242"/>
      <c r="W49" s="374"/>
      <c r="X49" s="395"/>
      <c r="Y49" s="396"/>
      <c r="Z49" s="396"/>
      <c r="AA49" s="396"/>
      <c r="AB49" s="396"/>
      <c r="AC49" s="397"/>
      <c r="AD49" s="380"/>
      <c r="AE49" s="379"/>
    </row>
    <row r="50" spans="1:68" s="55" customFormat="1" ht="10.5" customHeight="1" x14ac:dyDescent="0.4">
      <c r="A50" s="77"/>
      <c r="B50" s="421"/>
      <c r="C50" s="214"/>
      <c r="D50" s="213"/>
      <c r="E50" s="69"/>
      <c r="F50" s="346">
        <v>5</v>
      </c>
      <c r="G50" s="340" t="s">
        <v>342</v>
      </c>
      <c r="H50" s="341"/>
      <c r="I50" s="341"/>
      <c r="J50" s="341"/>
      <c r="K50" s="341"/>
      <c r="L50" s="342"/>
      <c r="N50" s="82"/>
      <c r="O50" s="83"/>
      <c r="P50" s="83"/>
      <c r="Q50" s="77"/>
      <c r="R50" s="148"/>
      <c r="S50" s="351"/>
      <c r="T50" s="238"/>
      <c r="U50" s="383" t="s">
        <v>265</v>
      </c>
      <c r="V50" s="69"/>
      <c r="W50" s="346">
        <v>5</v>
      </c>
      <c r="X50" s="340" t="s">
        <v>354</v>
      </c>
      <c r="Y50" s="341"/>
      <c r="Z50" s="341"/>
      <c r="AA50" s="341"/>
      <c r="AB50" s="341"/>
      <c r="AC50" s="342"/>
      <c r="AD50" s="210"/>
      <c r="AE50" s="210"/>
    </row>
    <row r="51" spans="1:68" s="55" customFormat="1" ht="10.5" customHeight="1" x14ac:dyDescent="0.4">
      <c r="A51" s="77"/>
      <c r="B51" s="419">
        <v>6</v>
      </c>
      <c r="C51" s="210"/>
      <c r="D51" s="377" t="s">
        <v>263</v>
      </c>
      <c r="E51" s="242"/>
      <c r="F51" s="346"/>
      <c r="G51" s="343"/>
      <c r="H51" s="344"/>
      <c r="I51" s="344"/>
      <c r="J51" s="344"/>
      <c r="K51" s="344"/>
      <c r="L51" s="345"/>
      <c r="N51" s="82"/>
      <c r="O51" s="83"/>
      <c r="P51" s="83"/>
      <c r="Q51" s="77"/>
      <c r="R51" s="84"/>
      <c r="S51" s="217"/>
      <c r="T51" s="234"/>
      <c r="U51" s="383"/>
      <c r="V51" s="242"/>
      <c r="W51" s="346"/>
      <c r="X51" s="343"/>
      <c r="Y51" s="344"/>
      <c r="Z51" s="344"/>
      <c r="AA51" s="344"/>
      <c r="AB51" s="344"/>
      <c r="AC51" s="345"/>
      <c r="AD51" s="210"/>
      <c r="AE51" s="210"/>
    </row>
    <row r="52" spans="1:68" s="55" customFormat="1" ht="10.5" customHeight="1" x14ac:dyDescent="0.4">
      <c r="A52" s="77"/>
      <c r="B52" s="382"/>
      <c r="C52" s="210"/>
      <c r="D52" s="377"/>
      <c r="E52" s="69"/>
      <c r="F52" s="347">
        <v>6</v>
      </c>
      <c r="G52" s="398" t="s">
        <v>343</v>
      </c>
      <c r="H52" s="399"/>
      <c r="I52" s="399"/>
      <c r="J52" s="399"/>
      <c r="K52" s="399"/>
      <c r="L52" s="400"/>
      <c r="M52" s="378" t="s">
        <v>234</v>
      </c>
      <c r="N52" s="379"/>
      <c r="O52" s="83"/>
      <c r="P52" s="83"/>
      <c r="Q52" s="77"/>
      <c r="R52" s="84"/>
      <c r="S52" s="238"/>
      <c r="T52" s="238"/>
      <c r="U52" s="213"/>
      <c r="V52" s="69"/>
      <c r="W52" s="348">
        <v>6</v>
      </c>
      <c r="X52" s="340" t="s">
        <v>355</v>
      </c>
      <c r="Y52" s="341"/>
      <c r="Z52" s="341"/>
      <c r="AA52" s="341"/>
      <c r="AB52" s="341"/>
      <c r="AC52" s="342"/>
      <c r="AD52" s="219"/>
      <c r="AE52" s="219"/>
      <c r="AF52" s="149"/>
      <c r="AG52" s="149"/>
    </row>
    <row r="53" spans="1:68" s="55" customFormat="1" ht="10.5" customHeight="1" x14ac:dyDescent="0.4">
      <c r="B53" s="217"/>
      <c r="C53" s="214"/>
      <c r="E53" s="242"/>
      <c r="F53" s="347"/>
      <c r="G53" s="401"/>
      <c r="H53" s="402"/>
      <c r="I53" s="402"/>
      <c r="J53" s="402"/>
      <c r="K53" s="402"/>
      <c r="L53" s="403"/>
      <c r="M53" s="380"/>
      <c r="N53" s="379"/>
      <c r="O53" s="83"/>
      <c r="P53" s="83"/>
      <c r="Q53" s="77"/>
      <c r="R53" s="77"/>
      <c r="S53" s="217"/>
      <c r="T53" s="234"/>
      <c r="U53" s="235"/>
      <c r="V53" s="151"/>
      <c r="W53" s="348"/>
      <c r="X53" s="343"/>
      <c r="Y53" s="344"/>
      <c r="Z53" s="344"/>
      <c r="AA53" s="344"/>
      <c r="AB53" s="344"/>
      <c r="AC53" s="345"/>
      <c r="AD53" s="219"/>
      <c r="AE53" s="219"/>
      <c r="AF53" s="149"/>
      <c r="AG53" s="149"/>
      <c r="AV53" s="85"/>
      <c r="AW53" s="85"/>
      <c r="AX53" s="85"/>
      <c r="AY53" s="85"/>
      <c r="AZ53" s="85"/>
      <c r="BA53" s="85"/>
      <c r="BB53" s="85"/>
      <c r="BC53" s="85"/>
      <c r="BD53" s="85"/>
      <c r="BE53" s="85"/>
      <c r="BF53" s="85"/>
      <c r="BG53" s="85"/>
      <c r="BH53" s="85"/>
      <c r="BI53" s="85"/>
      <c r="BJ53" s="77"/>
      <c r="BK53" s="77"/>
      <c r="BL53" s="77"/>
      <c r="BM53" s="77"/>
      <c r="BN53" s="77"/>
      <c r="BO53" s="77"/>
      <c r="BP53" s="77"/>
    </row>
    <row r="54" spans="1:68" s="55" customFormat="1" ht="10.5" customHeight="1" x14ac:dyDescent="0.4">
      <c r="B54" s="217"/>
      <c r="C54" s="210"/>
      <c r="E54" s="69"/>
      <c r="F54" s="390">
        <v>7</v>
      </c>
      <c r="G54" s="340" t="s">
        <v>344</v>
      </c>
      <c r="H54" s="341"/>
      <c r="I54" s="341"/>
      <c r="J54" s="341"/>
      <c r="K54" s="341"/>
      <c r="L54" s="342"/>
      <c r="N54" s="82"/>
      <c r="O54" s="83"/>
      <c r="P54" s="83"/>
      <c r="Q54" s="77"/>
      <c r="R54" s="77"/>
      <c r="S54" s="217"/>
      <c r="T54" s="214"/>
      <c r="U54" s="160"/>
      <c r="V54" s="238"/>
      <c r="W54" s="234"/>
      <c r="X54" s="236"/>
      <c r="Y54" s="236"/>
      <c r="Z54" s="236"/>
      <c r="AA54" s="236"/>
      <c r="AB54" s="236"/>
      <c r="AC54" s="236"/>
      <c r="AD54" s="219"/>
      <c r="AE54" s="219"/>
      <c r="AF54" s="149"/>
      <c r="AG54" s="149"/>
      <c r="AV54" s="86"/>
      <c r="AW54" s="86"/>
      <c r="AX54" s="86"/>
      <c r="AY54" s="86"/>
      <c r="AZ54" s="86"/>
      <c r="BA54" s="86"/>
      <c r="BB54" s="86"/>
      <c r="BC54" s="86"/>
      <c r="BD54" s="86"/>
      <c r="BE54" s="86"/>
      <c r="BF54" s="86"/>
      <c r="BG54" s="86"/>
      <c r="BH54" s="86"/>
      <c r="BI54" s="86"/>
      <c r="BJ54" s="77"/>
      <c r="BK54" s="77"/>
      <c r="BL54" s="77"/>
      <c r="BM54" s="77"/>
      <c r="BN54" s="77"/>
      <c r="BO54" s="77"/>
      <c r="BP54" s="77"/>
    </row>
    <row r="55" spans="1:68" s="55" customFormat="1" ht="10.5" customHeight="1" x14ac:dyDescent="0.4">
      <c r="B55" s="238"/>
      <c r="C55" s="214"/>
      <c r="E55" s="238"/>
      <c r="F55" s="390"/>
      <c r="G55" s="343"/>
      <c r="H55" s="344"/>
      <c r="I55" s="344"/>
      <c r="J55" s="344"/>
      <c r="K55" s="344"/>
      <c r="L55" s="345"/>
      <c r="N55" s="82"/>
      <c r="O55" s="148"/>
      <c r="P55" s="148"/>
      <c r="Q55" s="149"/>
      <c r="R55" s="149"/>
      <c r="S55" s="147"/>
      <c r="T55" s="147"/>
      <c r="U55" s="235"/>
      <c r="V55" s="238"/>
      <c r="W55" s="234"/>
      <c r="X55" s="236"/>
      <c r="Y55" s="236"/>
      <c r="Z55" s="236"/>
      <c r="AA55" s="236"/>
      <c r="AB55" s="236"/>
      <c r="AC55" s="236"/>
      <c r="AD55" s="149"/>
      <c r="AE55" s="149"/>
      <c r="AF55" s="149"/>
      <c r="AG55" s="149"/>
      <c r="AV55" s="86"/>
      <c r="AW55" s="86"/>
      <c r="AX55" s="86"/>
      <c r="AY55" s="86"/>
      <c r="AZ55" s="86"/>
      <c r="BA55" s="86"/>
      <c r="BB55" s="86"/>
      <c r="BC55" s="86"/>
      <c r="BD55" s="86"/>
      <c r="BE55" s="86"/>
      <c r="BF55" s="86"/>
      <c r="BG55" s="86"/>
      <c r="BH55" s="86"/>
      <c r="BI55" s="86"/>
      <c r="BJ55" s="77"/>
      <c r="BK55" s="77"/>
      <c r="BL55" s="77"/>
      <c r="BM55" s="77"/>
      <c r="BN55" s="77"/>
      <c r="BO55" s="77"/>
      <c r="BP55" s="77"/>
    </row>
    <row r="56" spans="1:68" s="55" customFormat="1" ht="10.5" customHeight="1" x14ac:dyDescent="0.4">
      <c r="B56" s="279"/>
      <c r="C56" s="277"/>
      <c r="E56" s="279"/>
      <c r="F56" s="277"/>
      <c r="G56" s="272"/>
      <c r="H56" s="272"/>
      <c r="I56" s="272"/>
      <c r="J56" s="272"/>
      <c r="K56" s="272"/>
      <c r="L56" s="272"/>
      <c r="N56" s="82"/>
      <c r="O56" s="277"/>
      <c r="P56" s="277"/>
      <c r="Q56" s="280"/>
      <c r="R56" s="280"/>
      <c r="S56" s="281"/>
      <c r="T56" s="281"/>
      <c r="U56" s="278"/>
      <c r="V56" s="279"/>
      <c r="W56" s="277"/>
      <c r="X56" s="272"/>
      <c r="Y56" s="272"/>
      <c r="Z56" s="272"/>
      <c r="AA56" s="272"/>
      <c r="AB56" s="272"/>
      <c r="AC56" s="272"/>
      <c r="AD56" s="280"/>
      <c r="AE56" s="280"/>
      <c r="AF56" s="280"/>
      <c r="AG56" s="280"/>
      <c r="AV56" s="86"/>
      <c r="AW56" s="86"/>
      <c r="AX56" s="86"/>
      <c r="AY56" s="86"/>
      <c r="AZ56" s="86"/>
      <c r="BA56" s="86"/>
      <c r="BB56" s="86"/>
      <c r="BC56" s="86"/>
      <c r="BD56" s="86"/>
      <c r="BE56" s="86"/>
      <c r="BF56" s="86"/>
      <c r="BG56" s="86"/>
      <c r="BH56" s="86"/>
      <c r="BI56" s="86"/>
      <c r="BJ56" s="279"/>
      <c r="BK56" s="279"/>
      <c r="BL56" s="279"/>
      <c r="BM56" s="279"/>
      <c r="BN56" s="279"/>
      <c r="BO56" s="279"/>
      <c r="BP56" s="279"/>
    </row>
    <row r="57" spans="1:68" s="55" customFormat="1" ht="10.5" customHeight="1" x14ac:dyDescent="0.4">
      <c r="B57" s="279"/>
      <c r="C57" s="277"/>
      <c r="E57" s="279"/>
      <c r="F57" s="277"/>
      <c r="G57" s="272"/>
      <c r="H57" s="272"/>
      <c r="I57" s="272"/>
      <c r="J57" s="272"/>
      <c r="K57" s="272"/>
      <c r="L57" s="272"/>
      <c r="N57" s="82"/>
      <c r="O57" s="277"/>
      <c r="P57" s="277"/>
      <c r="Q57" s="280"/>
      <c r="R57" s="280"/>
      <c r="S57" s="281"/>
      <c r="T57" s="281"/>
      <c r="U57" s="278"/>
      <c r="V57" s="279"/>
      <c r="W57" s="277"/>
      <c r="X57" s="272"/>
      <c r="Y57" s="272"/>
      <c r="Z57" s="272"/>
      <c r="AA57" s="272"/>
      <c r="AB57" s="272"/>
      <c r="AC57" s="272"/>
      <c r="AD57" s="280"/>
      <c r="AE57" s="280"/>
      <c r="AF57" s="280"/>
      <c r="AG57" s="280"/>
      <c r="AV57" s="86"/>
      <c r="AW57" s="86"/>
      <c r="AX57" s="86"/>
      <c r="AY57" s="86"/>
      <c r="AZ57" s="86"/>
      <c r="BA57" s="86"/>
      <c r="BB57" s="86"/>
      <c r="BC57" s="86"/>
      <c r="BD57" s="86"/>
      <c r="BE57" s="86"/>
      <c r="BF57" s="86"/>
      <c r="BG57" s="86"/>
      <c r="BH57" s="86"/>
      <c r="BI57" s="86"/>
      <c r="BJ57" s="279"/>
      <c r="BK57" s="279"/>
      <c r="BL57" s="279"/>
      <c r="BM57" s="279"/>
      <c r="BN57" s="279"/>
      <c r="BO57" s="279"/>
      <c r="BP57" s="279"/>
    </row>
    <row r="58" spans="1:68" s="55" customFormat="1" ht="10.5" customHeight="1" x14ac:dyDescent="0.4">
      <c r="B58" s="217"/>
      <c r="C58" s="210"/>
      <c r="D58" s="235"/>
      <c r="E58" s="238"/>
      <c r="F58" s="234"/>
      <c r="G58" s="236"/>
      <c r="H58" s="236"/>
      <c r="I58" s="236"/>
      <c r="J58" s="236"/>
      <c r="K58" s="236"/>
      <c r="L58" s="236"/>
      <c r="M58" s="238"/>
      <c r="N58" s="82"/>
      <c r="O58" s="153"/>
      <c r="P58" s="153"/>
      <c r="Q58" s="157"/>
      <c r="R58" s="157"/>
      <c r="S58" s="147"/>
      <c r="T58" s="147"/>
      <c r="U58" s="243"/>
      <c r="V58" s="243"/>
      <c r="W58" s="243"/>
      <c r="X58" s="243"/>
      <c r="Y58" s="243"/>
      <c r="Z58" s="243"/>
      <c r="AA58" s="243"/>
      <c r="AB58" s="243"/>
      <c r="AC58" s="243"/>
      <c r="AD58" s="157"/>
      <c r="AE58" s="157"/>
      <c r="AF58" s="157"/>
      <c r="AG58" s="157"/>
      <c r="AV58" s="86"/>
      <c r="AW58" s="86"/>
      <c r="AX58" s="86"/>
      <c r="AY58" s="86"/>
      <c r="AZ58" s="86"/>
      <c r="BA58" s="86"/>
      <c r="BB58" s="86"/>
      <c r="BC58" s="86"/>
      <c r="BD58" s="86"/>
      <c r="BE58" s="86"/>
      <c r="BF58" s="86"/>
      <c r="BG58" s="86"/>
      <c r="BH58" s="86"/>
      <c r="BI58" s="86"/>
      <c r="BJ58" s="77"/>
      <c r="BK58" s="77"/>
      <c r="BL58" s="77"/>
      <c r="BM58" s="77"/>
      <c r="BN58" s="77"/>
      <c r="BO58" s="77"/>
      <c r="BP58" s="77"/>
    </row>
    <row r="59" spans="1:68" s="55" customFormat="1" ht="10.5" customHeight="1" x14ac:dyDescent="0.4">
      <c r="B59" s="415" t="s">
        <v>418</v>
      </c>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V59" s="86"/>
      <c r="AW59" s="86"/>
      <c r="AX59" s="86"/>
      <c r="AY59" s="86"/>
      <c r="AZ59" s="86"/>
      <c r="BA59" s="86"/>
      <c r="BB59" s="86"/>
      <c r="BC59" s="86"/>
      <c r="BD59" s="86"/>
      <c r="BE59" s="86"/>
      <c r="BF59" s="86"/>
      <c r="BG59" s="86"/>
      <c r="BH59" s="86"/>
      <c r="BI59" s="86"/>
      <c r="BJ59" s="77"/>
      <c r="BK59" s="77"/>
      <c r="BL59" s="77"/>
      <c r="BM59" s="77"/>
      <c r="BN59" s="77"/>
      <c r="BO59" s="77"/>
      <c r="BP59" s="77"/>
    </row>
    <row r="60" spans="1:68" s="55" customFormat="1" ht="10.5" customHeight="1" x14ac:dyDescent="0.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V60" s="86"/>
      <c r="AW60" s="86"/>
      <c r="AX60" s="86"/>
      <c r="AY60" s="86"/>
      <c r="AZ60" s="86"/>
      <c r="BA60" s="86"/>
      <c r="BB60" s="86"/>
      <c r="BC60" s="86"/>
      <c r="BD60" s="86"/>
      <c r="BE60" s="86"/>
      <c r="BF60" s="86"/>
      <c r="BG60" s="86"/>
      <c r="BH60" s="86"/>
      <c r="BI60" s="86"/>
      <c r="BJ60" s="210"/>
      <c r="BK60" s="210"/>
      <c r="BL60" s="210"/>
      <c r="BM60" s="210"/>
      <c r="BN60" s="210"/>
      <c r="BO60" s="210"/>
      <c r="BP60" s="210"/>
    </row>
    <row r="61" spans="1:68" s="55" customFormat="1" ht="10.5" customHeight="1" x14ac:dyDescent="0.4">
      <c r="B61" s="415" t="s">
        <v>419</v>
      </c>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V61" s="86"/>
      <c r="AW61" s="86"/>
      <c r="AX61" s="86"/>
      <c r="AY61" s="86"/>
      <c r="AZ61" s="86"/>
      <c r="BA61" s="86"/>
      <c r="BB61" s="86"/>
      <c r="BC61" s="86"/>
      <c r="BD61" s="86"/>
      <c r="BE61" s="86"/>
      <c r="BF61" s="86"/>
      <c r="BG61" s="86"/>
      <c r="BH61" s="86"/>
      <c r="BI61" s="86"/>
      <c r="BJ61" s="279"/>
      <c r="BK61" s="279"/>
      <c r="BL61" s="279"/>
      <c r="BM61" s="279"/>
      <c r="BN61" s="279"/>
      <c r="BO61" s="279"/>
      <c r="BP61" s="279"/>
    </row>
    <row r="62" spans="1:68" s="55" customFormat="1" ht="10.5" customHeight="1" x14ac:dyDescent="0.4">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V62" s="86"/>
      <c r="AW62" s="86"/>
      <c r="AX62" s="86"/>
      <c r="AY62" s="86"/>
      <c r="AZ62" s="86"/>
      <c r="BA62" s="86"/>
      <c r="BB62" s="86"/>
      <c r="BC62" s="86"/>
      <c r="BD62" s="86"/>
      <c r="BE62" s="86"/>
      <c r="BF62" s="86"/>
      <c r="BG62" s="86"/>
      <c r="BH62" s="86"/>
      <c r="BI62" s="86"/>
      <c r="BJ62" s="210"/>
      <c r="BK62" s="210"/>
      <c r="BL62" s="210"/>
      <c r="BM62" s="210"/>
      <c r="BN62" s="210"/>
      <c r="BO62" s="210"/>
      <c r="BP62" s="210"/>
    </row>
    <row r="63" spans="1:68" s="55" customFormat="1" ht="20.45" customHeight="1" x14ac:dyDescent="0.4">
      <c r="B63" s="415" t="s">
        <v>364</v>
      </c>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V63" s="89"/>
      <c r="AW63" s="89"/>
      <c r="AX63" s="89"/>
      <c r="AY63" s="89"/>
      <c r="AZ63" s="89"/>
      <c r="BA63" s="89"/>
      <c r="BB63" s="90"/>
      <c r="BC63" s="91"/>
      <c r="BD63" s="91"/>
      <c r="BE63" s="91"/>
      <c r="BF63" s="91"/>
      <c r="BG63" s="88"/>
      <c r="BH63" s="88"/>
      <c r="BI63" s="88"/>
      <c r="BJ63" s="77"/>
      <c r="BK63" s="77"/>
      <c r="BL63" s="77"/>
      <c r="BM63" s="77"/>
      <c r="BN63" s="77"/>
      <c r="BO63" s="77"/>
      <c r="BP63" s="77"/>
    </row>
    <row r="64" spans="1:68" s="55" customFormat="1" ht="17.45" customHeight="1" x14ac:dyDescent="0.4">
      <c r="B64" s="416" t="s">
        <v>420</v>
      </c>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8"/>
      <c r="AV64" s="89"/>
      <c r="AW64" s="89"/>
      <c r="AX64" s="89"/>
      <c r="AY64" s="89"/>
      <c r="AZ64" s="89"/>
      <c r="BA64" s="89"/>
      <c r="BB64" s="90"/>
      <c r="BC64" s="91"/>
      <c r="BD64" s="91"/>
      <c r="BE64" s="91"/>
      <c r="BF64" s="91"/>
      <c r="BG64" s="88"/>
      <c r="BH64" s="88"/>
      <c r="BI64" s="88"/>
      <c r="BJ64" s="77"/>
      <c r="BK64" s="77"/>
      <c r="BL64" s="77"/>
      <c r="BM64" s="77"/>
      <c r="BN64" s="77"/>
      <c r="BO64" s="77"/>
      <c r="BP64" s="77"/>
    </row>
    <row r="65" spans="1:68" s="55" customFormat="1" ht="17.45" customHeight="1" x14ac:dyDescent="0.4">
      <c r="A65" s="77"/>
      <c r="B65" s="412" t="s">
        <v>421</v>
      </c>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4"/>
      <c r="AV65" s="89"/>
      <c r="AW65" s="89"/>
      <c r="AX65" s="89"/>
      <c r="AY65" s="89"/>
      <c r="AZ65" s="89"/>
      <c r="BA65" s="89"/>
      <c r="BB65" s="90"/>
      <c r="BC65" s="91"/>
      <c r="BD65" s="91"/>
      <c r="BE65" s="91"/>
      <c r="BF65" s="91"/>
      <c r="BG65" s="88"/>
      <c r="BH65" s="88"/>
      <c r="BI65" s="88"/>
      <c r="BJ65" s="77"/>
      <c r="BK65" s="77"/>
      <c r="BL65" s="77"/>
      <c r="BM65" s="77"/>
      <c r="BN65" s="77"/>
      <c r="BO65" s="77"/>
      <c r="BP65" s="77"/>
    </row>
    <row r="66" spans="1:68" s="55" customFormat="1" ht="17.45" customHeight="1" x14ac:dyDescent="0.4">
      <c r="A66" s="77"/>
      <c r="B66" s="329" t="s">
        <v>432</v>
      </c>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1"/>
      <c r="AV66" s="89"/>
      <c r="AW66" s="89"/>
      <c r="AX66" s="89"/>
      <c r="AY66" s="89"/>
      <c r="AZ66" s="89"/>
      <c r="BA66" s="89"/>
      <c r="BB66" s="90"/>
      <c r="BC66" s="91"/>
      <c r="BD66" s="91"/>
      <c r="BE66" s="91"/>
      <c r="BF66" s="91"/>
      <c r="BG66" s="88"/>
      <c r="BH66" s="88"/>
      <c r="BI66" s="88"/>
      <c r="BJ66" s="77"/>
      <c r="BK66" s="77"/>
      <c r="BL66" s="77"/>
      <c r="BM66" s="77"/>
      <c r="BN66" s="77"/>
      <c r="BO66" s="77"/>
      <c r="BP66" s="77"/>
    </row>
    <row r="67" spans="1:68" s="55" customFormat="1" ht="17.45" customHeight="1" x14ac:dyDescent="0.4">
      <c r="A67" s="77"/>
      <c r="B67" s="332" t="s">
        <v>429</v>
      </c>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4"/>
      <c r="AV67" s="89"/>
      <c r="AW67" s="89"/>
      <c r="AX67" s="89"/>
      <c r="AY67" s="89"/>
      <c r="AZ67" s="89"/>
      <c r="BA67" s="89"/>
      <c r="BB67" s="90"/>
      <c r="BC67" s="91"/>
      <c r="BD67" s="91"/>
      <c r="BE67" s="91"/>
      <c r="BF67" s="91"/>
      <c r="BG67" s="88"/>
      <c r="BH67" s="88"/>
      <c r="BI67" s="88"/>
      <c r="BJ67" s="77"/>
      <c r="BK67" s="77"/>
      <c r="BL67" s="77"/>
      <c r="BM67" s="77"/>
      <c r="BN67" s="77"/>
      <c r="BO67" s="77"/>
      <c r="BP67" s="77"/>
    </row>
    <row r="68" spans="1:68" s="55" customFormat="1" ht="17.45" customHeight="1" x14ac:dyDescent="0.4">
      <c r="A68" s="77"/>
      <c r="B68" s="335" t="s">
        <v>430</v>
      </c>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7"/>
      <c r="AV68" s="89"/>
      <c r="AW68" s="89"/>
      <c r="AX68" s="89"/>
      <c r="AY68" s="89"/>
      <c r="AZ68" s="89"/>
      <c r="BA68" s="89"/>
      <c r="BB68" s="90"/>
      <c r="BC68" s="91"/>
      <c r="BD68" s="91"/>
      <c r="BE68" s="91"/>
      <c r="BF68" s="91"/>
      <c r="BG68" s="88"/>
      <c r="BH68" s="88"/>
      <c r="BI68" s="88"/>
      <c r="BJ68" s="77"/>
      <c r="BK68" s="77"/>
      <c r="BL68" s="77"/>
      <c r="BM68" s="77"/>
      <c r="BN68" s="77"/>
      <c r="BO68" s="77"/>
      <c r="BP68" s="77"/>
    </row>
    <row r="69" spans="1:68" s="55" customFormat="1" ht="20.45" customHeight="1" x14ac:dyDescent="0.4">
      <c r="A69" s="77"/>
      <c r="B69" s="210"/>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149"/>
      <c r="AV69" s="89"/>
      <c r="AW69" s="89"/>
      <c r="AX69" s="89"/>
      <c r="AY69" s="89"/>
      <c r="AZ69" s="89"/>
      <c r="BA69" s="89"/>
      <c r="BB69" s="90"/>
      <c r="BC69" s="91"/>
      <c r="BD69" s="91"/>
      <c r="BE69" s="91"/>
      <c r="BF69" s="91"/>
      <c r="BG69" s="88"/>
      <c r="BH69" s="88"/>
      <c r="BI69" s="88"/>
      <c r="BJ69" s="77"/>
      <c r="BK69" s="77"/>
      <c r="BL69" s="77"/>
      <c r="BM69" s="77"/>
      <c r="BN69" s="77"/>
      <c r="BO69" s="77"/>
      <c r="BP69" s="77"/>
    </row>
    <row r="70" spans="1:68" s="55" customFormat="1" ht="20.45" customHeight="1" x14ac:dyDescent="0.4">
      <c r="A70" s="77"/>
      <c r="B70" s="77"/>
      <c r="C70" s="77"/>
      <c r="D70" s="200"/>
      <c r="E70" s="200"/>
      <c r="F70" s="200"/>
      <c r="G70" s="200"/>
      <c r="H70" s="199"/>
      <c r="I70" s="200"/>
      <c r="J70" s="200"/>
      <c r="K70" s="200"/>
      <c r="L70" s="200"/>
      <c r="M70" s="77"/>
      <c r="N70" s="77"/>
      <c r="O70" s="77"/>
      <c r="P70" s="77"/>
      <c r="Q70" s="149"/>
      <c r="R70" s="149"/>
      <c r="S70" s="77"/>
      <c r="T70" s="77"/>
      <c r="U70" s="155"/>
      <c r="V70" s="77"/>
      <c r="W70" s="153"/>
      <c r="X70" s="156"/>
      <c r="Y70" s="156"/>
      <c r="Z70" s="156"/>
      <c r="AA70" s="156"/>
      <c r="AB70" s="156"/>
      <c r="AC70" s="156"/>
      <c r="AD70" s="149"/>
      <c r="AE70" s="149"/>
      <c r="AF70" s="149"/>
      <c r="AG70" s="149"/>
      <c r="AV70" s="89"/>
      <c r="AW70" s="89"/>
      <c r="AX70" s="89"/>
      <c r="AY70" s="89"/>
      <c r="AZ70" s="89"/>
      <c r="BA70" s="89"/>
      <c r="BB70" s="90"/>
      <c r="BC70" s="91"/>
      <c r="BD70" s="91"/>
      <c r="BE70" s="91"/>
      <c r="BF70" s="91"/>
      <c r="BG70" s="88"/>
      <c r="BH70" s="88"/>
      <c r="BI70" s="88"/>
      <c r="BJ70" s="77"/>
      <c r="BK70" s="77"/>
      <c r="BL70" s="77"/>
      <c r="BM70" s="77"/>
      <c r="BN70" s="77"/>
      <c r="BO70" s="77"/>
      <c r="BP70" s="77"/>
    </row>
    <row r="71" spans="1:68" s="55" customFormat="1" ht="10.5" customHeight="1" x14ac:dyDescent="0.4">
      <c r="B71" s="77"/>
      <c r="C71" s="77"/>
      <c r="D71" s="96"/>
      <c r="E71" s="200"/>
      <c r="F71" s="200"/>
      <c r="G71" s="200"/>
      <c r="H71" s="200"/>
      <c r="I71" s="200"/>
      <c r="J71" s="200"/>
      <c r="K71" s="200"/>
      <c r="L71" s="200"/>
      <c r="M71" s="77"/>
      <c r="N71" s="77"/>
      <c r="O71" s="77"/>
      <c r="P71" s="77"/>
      <c r="Q71" s="149"/>
      <c r="R71" s="149"/>
      <c r="S71" s="147"/>
      <c r="T71" s="147"/>
      <c r="U71" s="147"/>
      <c r="V71" s="147"/>
      <c r="W71" s="153"/>
      <c r="X71" s="156"/>
      <c r="Y71" s="156"/>
      <c r="Z71" s="156"/>
      <c r="AA71" s="156"/>
      <c r="AB71" s="156"/>
      <c r="AC71" s="156"/>
      <c r="AD71" s="149"/>
      <c r="AE71" s="149"/>
      <c r="AF71" s="149"/>
      <c r="AG71" s="149"/>
      <c r="AV71" s="87"/>
      <c r="AW71" s="87"/>
      <c r="AX71" s="87"/>
      <c r="AY71" s="87"/>
      <c r="AZ71" s="87"/>
      <c r="BA71" s="87"/>
      <c r="BB71" s="87"/>
      <c r="BC71" s="87"/>
      <c r="BD71" s="87"/>
      <c r="BE71" s="87"/>
      <c r="BF71" s="87"/>
      <c r="BG71" s="87"/>
      <c r="BH71" s="87"/>
      <c r="BI71" s="87"/>
      <c r="BJ71" s="77"/>
      <c r="BK71" s="77"/>
      <c r="BL71" s="77"/>
      <c r="BM71" s="77"/>
      <c r="BN71" s="77"/>
      <c r="BO71" s="77"/>
      <c r="BP71" s="77"/>
    </row>
    <row r="72" spans="1:68" s="55" customFormat="1" ht="10.5" customHeight="1" x14ac:dyDescent="0.4">
      <c r="B72" s="77"/>
      <c r="C72" s="153"/>
      <c r="D72" s="200"/>
      <c r="E72" s="200"/>
      <c r="F72" s="200"/>
      <c r="G72" s="200"/>
      <c r="H72" s="199"/>
      <c r="I72" s="200"/>
      <c r="J72" s="200"/>
      <c r="K72" s="200"/>
      <c r="L72" s="200"/>
      <c r="M72" s="77"/>
      <c r="N72" s="77"/>
      <c r="O72" s="77"/>
      <c r="P72" s="77"/>
      <c r="Q72" s="149"/>
      <c r="R72" s="149"/>
      <c r="S72" s="147"/>
      <c r="T72" s="147"/>
      <c r="U72" s="147"/>
      <c r="V72" s="147"/>
      <c r="W72" s="153"/>
      <c r="X72" s="156"/>
      <c r="Y72" s="156"/>
      <c r="Z72" s="156"/>
      <c r="AA72" s="156"/>
      <c r="AB72" s="156"/>
      <c r="AC72" s="156"/>
      <c r="AD72" s="149"/>
      <c r="AE72" s="149"/>
      <c r="AF72" s="149"/>
      <c r="AG72" s="149"/>
      <c r="AV72" s="89"/>
      <c r="AW72" s="89"/>
      <c r="AX72" s="89"/>
      <c r="AY72" s="89"/>
      <c r="AZ72" s="89"/>
      <c r="BA72" s="89"/>
      <c r="BB72" s="89"/>
      <c r="BC72" s="87"/>
      <c r="BD72" s="87"/>
      <c r="BE72" s="87"/>
      <c r="BF72" s="92"/>
      <c r="BG72" s="88"/>
      <c r="BH72" s="88"/>
      <c r="BI72" s="88"/>
      <c r="BJ72" s="77"/>
      <c r="BK72" s="77"/>
      <c r="BL72" s="77"/>
      <c r="BM72" s="77"/>
      <c r="BN72" s="77"/>
      <c r="BO72" s="77"/>
      <c r="BP72" s="77"/>
    </row>
    <row r="73" spans="1:68" s="55" customFormat="1" ht="10.5" customHeight="1" x14ac:dyDescent="0.4">
      <c r="B73" s="77"/>
      <c r="C73" s="77"/>
      <c r="D73" s="96"/>
      <c r="E73" s="200"/>
      <c r="F73" s="200"/>
      <c r="G73" s="200"/>
      <c r="H73" s="199"/>
      <c r="I73" s="200"/>
      <c r="J73" s="200"/>
      <c r="K73" s="200"/>
      <c r="L73" s="200"/>
      <c r="M73" s="77"/>
      <c r="N73" s="77"/>
      <c r="O73" s="77"/>
      <c r="P73" s="77"/>
      <c r="Q73" s="149"/>
      <c r="R73" s="149"/>
      <c r="S73" s="149"/>
      <c r="T73" s="149"/>
      <c r="U73" s="149"/>
      <c r="V73" s="149"/>
      <c r="W73" s="149"/>
      <c r="X73" s="149"/>
      <c r="Y73" s="149"/>
      <c r="Z73" s="149"/>
      <c r="AA73" s="149"/>
      <c r="AB73" s="149"/>
      <c r="AC73" s="149"/>
      <c r="AD73" s="149"/>
      <c r="AE73" s="149"/>
      <c r="AF73" s="149"/>
      <c r="AG73" s="149"/>
      <c r="AV73" s="79"/>
      <c r="AW73" s="79"/>
      <c r="AX73" s="93"/>
      <c r="AY73" s="93"/>
      <c r="AZ73" s="79"/>
      <c r="BA73" s="79"/>
      <c r="BB73" s="94"/>
      <c r="BC73" s="79"/>
      <c r="BD73" s="79"/>
      <c r="BE73" s="79"/>
      <c r="BF73" s="79"/>
      <c r="BG73" s="79"/>
      <c r="BH73" s="79"/>
      <c r="BI73" s="79"/>
      <c r="BJ73" s="77"/>
      <c r="BK73" s="77"/>
      <c r="BL73" s="77"/>
      <c r="BM73" s="77"/>
      <c r="BN73" s="77"/>
      <c r="BO73" s="77"/>
      <c r="BP73" s="77"/>
    </row>
    <row r="74" spans="1:68" s="55" customFormat="1" ht="10.5" customHeight="1" x14ac:dyDescent="0.4">
      <c r="B74" s="77"/>
      <c r="C74" s="153"/>
      <c r="D74" s="200"/>
      <c r="E74" s="200"/>
      <c r="F74" s="200"/>
      <c r="G74" s="200"/>
      <c r="H74" s="200"/>
      <c r="I74" s="200"/>
      <c r="J74" s="200"/>
      <c r="K74" s="200"/>
      <c r="L74" s="200"/>
      <c r="AV74" s="95"/>
      <c r="AW74" s="95"/>
      <c r="AX74" s="96"/>
      <c r="AY74" s="96"/>
      <c r="AZ74" s="95"/>
      <c r="BA74" s="95"/>
      <c r="BB74" s="97"/>
      <c r="BC74" s="95"/>
      <c r="BD74" s="95"/>
      <c r="BE74" s="95"/>
      <c r="BF74" s="95"/>
      <c r="BG74" s="95"/>
      <c r="BH74" s="95"/>
      <c r="BI74" s="95"/>
      <c r="BJ74" s="77"/>
      <c r="BK74" s="77"/>
      <c r="BL74" s="77"/>
      <c r="BM74" s="77"/>
      <c r="BN74" s="77"/>
      <c r="BO74" s="77"/>
      <c r="BP74" s="77"/>
    </row>
    <row r="75" spans="1:68" s="55" customFormat="1" ht="10.5" customHeight="1" x14ac:dyDescent="0.4">
      <c r="B75" s="77"/>
      <c r="C75" s="77"/>
      <c r="D75" s="96"/>
      <c r="E75" s="200"/>
      <c r="F75" s="200"/>
      <c r="G75" s="200"/>
      <c r="H75" s="199"/>
      <c r="I75" s="200"/>
      <c r="J75" s="200"/>
      <c r="K75" s="200"/>
      <c r="L75" s="200"/>
      <c r="AV75" s="95"/>
      <c r="AW75" s="95"/>
      <c r="AX75" s="96"/>
      <c r="AY75" s="96"/>
      <c r="AZ75" s="95"/>
      <c r="BA75" s="95"/>
      <c r="BB75" s="97"/>
      <c r="BC75" s="95"/>
      <c r="BD75" s="95"/>
      <c r="BE75" s="95"/>
      <c r="BF75" s="95"/>
      <c r="BG75" s="95"/>
      <c r="BH75" s="95"/>
      <c r="BI75" s="95"/>
      <c r="BJ75" s="77"/>
      <c r="BK75" s="77"/>
      <c r="BL75" s="77"/>
      <c r="BM75" s="77"/>
      <c r="BN75" s="77"/>
      <c r="BO75" s="77"/>
      <c r="BP75" s="77"/>
    </row>
    <row r="76" spans="1:68" s="55" customFormat="1" ht="10.5" customHeight="1" x14ac:dyDescent="0.4">
      <c r="B76" s="77"/>
      <c r="C76" s="77"/>
      <c r="D76" s="200"/>
      <c r="E76" s="200"/>
      <c r="F76" s="200"/>
      <c r="G76" s="200"/>
      <c r="H76" s="200"/>
      <c r="I76" s="200"/>
      <c r="J76" s="200"/>
      <c r="K76" s="200"/>
      <c r="L76" s="200"/>
      <c r="AV76" s="95"/>
      <c r="AW76" s="95"/>
      <c r="AX76" s="96"/>
      <c r="AY76" s="96"/>
      <c r="AZ76" s="95"/>
      <c r="BA76" s="95"/>
      <c r="BB76" s="97"/>
      <c r="BC76" s="95"/>
      <c r="BD76" s="95"/>
      <c r="BE76" s="95"/>
      <c r="BF76" s="95"/>
      <c r="BG76" s="95"/>
      <c r="BH76" s="95"/>
      <c r="BI76" s="95"/>
      <c r="BJ76" s="77"/>
      <c r="BK76" s="77"/>
      <c r="BL76" s="77"/>
      <c r="BM76" s="77"/>
      <c r="BN76" s="77"/>
      <c r="BO76" s="77"/>
      <c r="BP76" s="77"/>
    </row>
    <row r="77" spans="1:68" s="55" customFormat="1" ht="11.45" customHeight="1" x14ac:dyDescent="0.4">
      <c r="B77" s="77"/>
      <c r="C77" s="77"/>
      <c r="D77" s="96"/>
      <c r="E77" s="200"/>
      <c r="F77" s="200"/>
      <c r="G77" s="200"/>
      <c r="H77" s="199"/>
      <c r="I77" s="200"/>
      <c r="J77" s="200"/>
      <c r="K77" s="200"/>
      <c r="L77" s="200"/>
      <c r="AV77" s="95"/>
      <c r="AW77" s="95"/>
      <c r="AX77" s="96"/>
      <c r="AY77" s="96"/>
      <c r="AZ77" s="95"/>
      <c r="BA77" s="95"/>
      <c r="BB77" s="97"/>
      <c r="BC77" s="95"/>
      <c r="BD77" s="95"/>
      <c r="BE77" s="95"/>
      <c r="BF77" s="95"/>
      <c r="BG77" s="95"/>
      <c r="BH77" s="95"/>
      <c r="BI77" s="95"/>
      <c r="BJ77" s="77"/>
      <c r="BK77" s="77"/>
      <c r="BL77" s="77"/>
      <c r="BM77" s="77"/>
      <c r="BN77" s="77"/>
      <c r="BO77" s="77"/>
      <c r="BP77" s="77"/>
    </row>
    <row r="78" spans="1:68" s="55" customFormat="1" ht="11.45" customHeight="1" x14ac:dyDescent="0.4">
      <c r="B78" s="77"/>
      <c r="C78" s="77"/>
      <c r="D78" s="200"/>
      <c r="E78" s="200"/>
      <c r="F78" s="200"/>
      <c r="G78" s="200"/>
      <c r="H78" s="200"/>
      <c r="I78" s="200"/>
      <c r="J78" s="200"/>
      <c r="K78" s="200"/>
      <c r="L78" s="200"/>
      <c r="AV78" s="95"/>
      <c r="AW78" s="95"/>
      <c r="AX78" s="96"/>
      <c r="AY78" s="96"/>
      <c r="AZ78" s="95"/>
      <c r="BA78" s="95"/>
      <c r="BB78" s="97"/>
      <c r="BC78" s="95"/>
      <c r="BD78" s="95"/>
      <c r="BE78" s="95"/>
      <c r="BF78" s="95"/>
      <c r="BG78" s="95"/>
      <c r="BH78" s="95"/>
      <c r="BI78" s="95"/>
      <c r="BJ78" s="77"/>
      <c r="BK78" s="77"/>
      <c r="BL78" s="77"/>
      <c r="BM78" s="77"/>
      <c r="BN78" s="77"/>
      <c r="BO78" s="77"/>
      <c r="BP78" s="77"/>
    </row>
    <row r="79" spans="1:68" s="55" customFormat="1" ht="11.45" customHeight="1" x14ac:dyDescent="0.4">
      <c r="B79" s="77"/>
      <c r="C79" s="77"/>
      <c r="D79" s="77"/>
      <c r="E79" s="77"/>
      <c r="F79" s="148"/>
      <c r="G79" s="150"/>
      <c r="H79" s="150"/>
      <c r="I79" s="150"/>
      <c r="J79" s="150"/>
      <c r="K79" s="150"/>
      <c r="L79" s="150"/>
      <c r="AV79" s="150"/>
      <c r="AW79" s="150"/>
      <c r="AX79" s="96"/>
      <c r="AY79" s="96"/>
      <c r="AZ79" s="150"/>
      <c r="BA79" s="150"/>
      <c r="BB79" s="97"/>
      <c r="BC79" s="150"/>
      <c r="BD79" s="150"/>
      <c r="BE79" s="150"/>
      <c r="BF79" s="150"/>
      <c r="BG79" s="150"/>
      <c r="BH79" s="150"/>
      <c r="BI79" s="150"/>
      <c r="BJ79" s="77"/>
      <c r="BK79" s="77"/>
      <c r="BL79" s="77"/>
      <c r="BM79" s="77"/>
      <c r="BN79" s="77"/>
      <c r="BO79" s="77"/>
      <c r="BP79" s="77"/>
    </row>
    <row r="80" spans="1:68" s="55" customFormat="1" ht="11.45" customHeight="1" x14ac:dyDescent="0.4">
      <c r="B80" s="77"/>
      <c r="C80" s="77"/>
      <c r="D80" s="77"/>
      <c r="E80" s="77"/>
      <c r="F80" s="148"/>
      <c r="G80" s="150"/>
      <c r="H80" s="150"/>
      <c r="I80" s="150"/>
      <c r="J80" s="150"/>
      <c r="K80" s="150"/>
      <c r="L80" s="150"/>
      <c r="AV80" s="150"/>
      <c r="AW80" s="150"/>
      <c r="AX80" s="96"/>
      <c r="AY80" s="96"/>
      <c r="AZ80" s="150"/>
      <c r="BA80" s="150"/>
      <c r="BB80" s="97"/>
      <c r="BC80" s="150"/>
      <c r="BD80" s="150"/>
      <c r="BE80" s="150"/>
      <c r="BF80" s="150"/>
      <c r="BG80" s="150"/>
      <c r="BH80" s="150"/>
      <c r="BI80" s="150"/>
      <c r="BJ80" s="77"/>
      <c r="BK80" s="77"/>
      <c r="BL80" s="77"/>
      <c r="BM80" s="77"/>
      <c r="BN80" s="77"/>
      <c r="BO80" s="77"/>
      <c r="BP80" s="77"/>
    </row>
    <row r="81" spans="2:68" s="55" customFormat="1" ht="11.45" customHeight="1" x14ac:dyDescent="0.4">
      <c r="B81" s="77"/>
      <c r="C81" s="77"/>
      <c r="D81" s="77"/>
      <c r="E81" s="77"/>
      <c r="F81" s="148"/>
      <c r="G81" s="150"/>
      <c r="H81" s="150"/>
      <c r="I81" s="150"/>
      <c r="J81" s="150"/>
      <c r="K81" s="150"/>
      <c r="L81" s="150"/>
      <c r="AV81" s="150"/>
      <c r="AW81" s="150"/>
      <c r="AX81" s="96"/>
      <c r="AY81" s="96"/>
      <c r="AZ81" s="150"/>
      <c r="BA81" s="150"/>
      <c r="BB81" s="97"/>
      <c r="BC81" s="150"/>
      <c r="BD81" s="150"/>
      <c r="BE81" s="150"/>
      <c r="BF81" s="150"/>
      <c r="BG81" s="150"/>
      <c r="BH81" s="150"/>
      <c r="BI81" s="150"/>
      <c r="BJ81" s="77"/>
      <c r="BK81" s="77"/>
      <c r="BL81" s="77"/>
      <c r="BM81" s="77"/>
      <c r="BN81" s="77"/>
      <c r="BO81" s="77"/>
      <c r="BP81" s="77"/>
    </row>
    <row r="82" spans="2:68" s="55" customFormat="1" ht="11.45" customHeight="1" x14ac:dyDescent="0.4">
      <c r="B82" s="77"/>
      <c r="C82" s="77"/>
      <c r="D82" s="77"/>
      <c r="E82" s="77"/>
      <c r="F82" s="144"/>
      <c r="G82" s="95"/>
      <c r="H82" s="95"/>
      <c r="I82" s="95"/>
      <c r="J82" s="95"/>
      <c r="K82" s="95"/>
      <c r="L82" s="95"/>
      <c r="AV82" s="95"/>
      <c r="AW82" s="95"/>
      <c r="AX82" s="96"/>
      <c r="AY82" s="96"/>
      <c r="AZ82" s="95"/>
      <c r="BA82" s="95"/>
      <c r="BB82" s="97"/>
      <c r="BC82" s="95"/>
      <c r="BD82" s="95"/>
      <c r="BE82" s="95"/>
      <c r="BF82" s="95"/>
      <c r="BG82" s="95"/>
      <c r="BH82" s="95"/>
      <c r="BI82" s="95"/>
      <c r="BJ82" s="77"/>
      <c r="BK82" s="77"/>
      <c r="BL82" s="77"/>
      <c r="BM82" s="77"/>
      <c r="BN82" s="77"/>
      <c r="BO82" s="77"/>
      <c r="BP82" s="77"/>
    </row>
    <row r="83" spans="2:68" ht="11.45" customHeight="1" x14ac:dyDescent="0.4">
      <c r="B83" s="98"/>
      <c r="C83" s="98"/>
      <c r="D83" s="98"/>
      <c r="E83" s="98"/>
      <c r="F83" s="99"/>
      <c r="G83" s="100"/>
      <c r="H83" s="100"/>
      <c r="I83" s="98"/>
      <c r="J83" s="98"/>
      <c r="K83" s="98"/>
      <c r="L83" s="98"/>
      <c r="M83" s="98"/>
      <c r="AA83" s="99"/>
      <c r="AB83" s="99"/>
      <c r="AC83" s="99"/>
      <c r="AD83" s="98"/>
      <c r="AE83" s="101"/>
      <c r="AF83" s="102"/>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row>
  </sheetData>
  <mergeCells count="119">
    <mergeCell ref="A4:AG4"/>
    <mergeCell ref="G54:L55"/>
    <mergeCell ref="G48:L49"/>
    <mergeCell ref="F48:F49"/>
    <mergeCell ref="B65:AG65"/>
    <mergeCell ref="AB35:AC36"/>
    <mergeCell ref="S37:AE38"/>
    <mergeCell ref="G29:L30"/>
    <mergeCell ref="B63:AG63"/>
    <mergeCell ref="B64:AG64"/>
    <mergeCell ref="B43:B44"/>
    <mergeCell ref="B45:B46"/>
    <mergeCell ref="B51:B52"/>
    <mergeCell ref="F54:F55"/>
    <mergeCell ref="B30:B31"/>
    <mergeCell ref="F31:F32"/>
    <mergeCell ref="G31:L32"/>
    <mergeCell ref="B47:B48"/>
    <mergeCell ref="B49:B50"/>
    <mergeCell ref="F50:F51"/>
    <mergeCell ref="G50:L51"/>
    <mergeCell ref="D51:D52"/>
    <mergeCell ref="B59:AG60"/>
    <mergeCell ref="B61:AG62"/>
    <mergeCell ref="S35:V36"/>
    <mergeCell ref="W35:AA36"/>
    <mergeCell ref="S47:S48"/>
    <mergeCell ref="W48:W49"/>
    <mergeCell ref="X48:AC49"/>
    <mergeCell ref="S49:S50"/>
    <mergeCell ref="U50:U51"/>
    <mergeCell ref="W50:W51"/>
    <mergeCell ref="W40:W41"/>
    <mergeCell ref="X40:AC41"/>
    <mergeCell ref="U42:U43"/>
    <mergeCell ref="W42:W43"/>
    <mergeCell ref="X42:AC43"/>
    <mergeCell ref="S43:S44"/>
    <mergeCell ref="W44:W45"/>
    <mergeCell ref="X44:AC45"/>
    <mergeCell ref="S45:S46"/>
    <mergeCell ref="X50:AC51"/>
    <mergeCell ref="AD14:AE15"/>
    <mergeCell ref="X14:AC15"/>
    <mergeCell ref="F16:F17"/>
    <mergeCell ref="F14:F15"/>
    <mergeCell ref="W14:W15"/>
    <mergeCell ref="B20:D21"/>
    <mergeCell ref="E20:J21"/>
    <mergeCell ref="M52:N53"/>
    <mergeCell ref="X20:AC21"/>
    <mergeCell ref="W20:W21"/>
    <mergeCell ref="G16:L17"/>
    <mergeCell ref="S17:S18"/>
    <mergeCell ref="X18:AC19"/>
    <mergeCell ref="U20:U21"/>
    <mergeCell ref="G44:L45"/>
    <mergeCell ref="F52:F53"/>
    <mergeCell ref="G52:L53"/>
    <mergeCell ref="W52:W53"/>
    <mergeCell ref="X52:AC53"/>
    <mergeCell ref="AD48:AE49"/>
    <mergeCell ref="AD18:AE19"/>
    <mergeCell ref="B22:O23"/>
    <mergeCell ref="D28:D29"/>
    <mergeCell ref="M29:N30"/>
    <mergeCell ref="B26:B27"/>
    <mergeCell ref="F44:F45"/>
    <mergeCell ref="F35:L36"/>
    <mergeCell ref="M35:N36"/>
    <mergeCell ref="B37:N38"/>
    <mergeCell ref="F40:F41"/>
    <mergeCell ref="G40:L41"/>
    <mergeCell ref="D42:D43"/>
    <mergeCell ref="B28:B29"/>
    <mergeCell ref="B35:E36"/>
    <mergeCell ref="F42:F43"/>
    <mergeCell ref="G42:L43"/>
    <mergeCell ref="W18:W19"/>
    <mergeCell ref="B13:B14"/>
    <mergeCell ref="D13:D14"/>
    <mergeCell ref="M14:N15"/>
    <mergeCell ref="B15:B16"/>
    <mergeCell ref="W10:W11"/>
    <mergeCell ref="X10:AC11"/>
    <mergeCell ref="U12:U13"/>
    <mergeCell ref="F10:F11"/>
    <mergeCell ref="G10:L11"/>
    <mergeCell ref="F12:F13"/>
    <mergeCell ref="G12:L13"/>
    <mergeCell ref="G14:L15"/>
    <mergeCell ref="B11:B12"/>
    <mergeCell ref="S13:S14"/>
    <mergeCell ref="S15:S16"/>
    <mergeCell ref="S19:S20"/>
    <mergeCell ref="B66:AG66"/>
    <mergeCell ref="B67:AG67"/>
    <mergeCell ref="B68:AG68"/>
    <mergeCell ref="A1:AG1"/>
    <mergeCell ref="A2:AG2"/>
    <mergeCell ref="A3:AG3"/>
    <mergeCell ref="G25:L26"/>
    <mergeCell ref="F25:F26"/>
    <mergeCell ref="F27:F28"/>
    <mergeCell ref="G27:L28"/>
    <mergeCell ref="F29:F30"/>
    <mergeCell ref="X12:AC13"/>
    <mergeCell ref="W22:W23"/>
    <mergeCell ref="X22:AC23"/>
    <mergeCell ref="AB6:AC7"/>
    <mergeCell ref="K6:L7"/>
    <mergeCell ref="W12:W13"/>
    <mergeCell ref="B8:O8"/>
    <mergeCell ref="S8:AE8"/>
    <mergeCell ref="B6:D7"/>
    <mergeCell ref="E6:J7"/>
    <mergeCell ref="S6:V7"/>
    <mergeCell ref="W6:AA7"/>
    <mergeCell ref="K20:L21"/>
  </mergeCells>
  <phoneticPr fontId="1"/>
  <printOptions horizontalCentered="1"/>
  <pageMargins left="0.39370078740157483" right="0.19685039370078741" top="0.59055118110236227" bottom="0.59055118110236227" header="0.31496062992125984" footer="0.31496062992125984"/>
  <pageSetup paperSize="9" scale="92" orientation="portrait" r:id="rId1"/>
  <headerFooter>
    <oddFooter>&amp;C&amp;"ＭＳ ゴシック,標準"－１－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DF750-0571-4D21-B7E6-0A03CC0E170C}">
  <sheetPr>
    <tabColor rgb="FFFFFF00"/>
  </sheetPr>
  <dimension ref="A1:BP88"/>
  <sheetViews>
    <sheetView view="pageBreakPreview" zoomScaleNormal="100" zoomScaleSheetLayoutView="100" workbookViewId="0">
      <selection activeCell="B4" sqref="B4"/>
    </sheetView>
  </sheetViews>
  <sheetFormatPr defaultColWidth="2.875" defaultRowHeight="13.5" x14ac:dyDescent="0.4"/>
  <cols>
    <col min="1" max="1" width="5.125" style="70" customWidth="1"/>
    <col min="2" max="33" width="2.875" style="70" customWidth="1"/>
    <col min="34" max="16384" width="2.875" style="70"/>
  </cols>
  <sheetData>
    <row r="1" spans="1:34" ht="17.25" x14ac:dyDescent="0.4">
      <c r="A1" s="687" t="s">
        <v>247</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row>
    <row r="2" spans="1:34" ht="20.45" customHeight="1" x14ac:dyDescent="0.4">
      <c r="A2" s="338" t="s">
        <v>478</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4" ht="18.75" customHeight="1" x14ac:dyDescent="0.4">
      <c r="A3" s="688" t="s">
        <v>504</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338"/>
    </row>
    <row r="4" spans="1:34" s="167" customFormat="1" ht="12.6" customHeight="1" x14ac:dyDescent="0.4">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5"/>
    </row>
    <row r="5" spans="1:34" s="167" customFormat="1" ht="10.5" customHeight="1" x14ac:dyDescent="0.4">
      <c r="A5" s="161"/>
      <c r="B5" s="161"/>
      <c r="C5" s="202"/>
      <c r="D5" s="203"/>
      <c r="E5" s="214"/>
      <c r="F5" s="217"/>
      <c r="G5" s="217"/>
      <c r="H5" s="217"/>
      <c r="I5" s="217"/>
      <c r="J5" s="217"/>
      <c r="K5" s="217"/>
      <c r="L5" s="210"/>
      <c r="M5" s="217"/>
      <c r="N5" s="210"/>
      <c r="O5" s="210"/>
      <c r="P5" s="210"/>
      <c r="Q5" s="210"/>
      <c r="R5" s="210"/>
      <c r="S5" s="210"/>
      <c r="T5" s="202"/>
      <c r="U5" s="203"/>
      <c r="V5" s="214"/>
      <c r="W5" s="217"/>
      <c r="X5" s="217"/>
      <c r="Y5" s="217"/>
      <c r="Z5" s="217"/>
      <c r="AA5" s="217"/>
      <c r="AB5" s="217"/>
      <c r="AC5" s="210"/>
      <c r="AD5" s="217"/>
      <c r="AE5" s="161"/>
      <c r="AF5" s="161"/>
      <c r="AG5" s="161"/>
      <c r="AH5" s="226"/>
    </row>
    <row r="6" spans="1:34" s="55" customFormat="1" ht="10.5" customHeight="1" x14ac:dyDescent="0.4">
      <c r="B6" s="354" t="s">
        <v>239</v>
      </c>
      <c r="C6" s="355"/>
      <c r="D6" s="356"/>
      <c r="E6" s="360" t="s">
        <v>496</v>
      </c>
      <c r="F6" s="361"/>
      <c r="G6" s="361"/>
      <c r="H6" s="361"/>
      <c r="I6" s="361"/>
      <c r="J6" s="361"/>
      <c r="K6" s="361"/>
      <c r="L6" s="362"/>
      <c r="M6" s="349" t="s">
        <v>112</v>
      </c>
      <c r="N6" s="350"/>
      <c r="O6" s="210"/>
      <c r="P6" s="210"/>
      <c r="Q6" s="210"/>
      <c r="R6" s="210"/>
      <c r="S6" s="354" t="s">
        <v>257</v>
      </c>
      <c r="T6" s="355"/>
      <c r="U6" s="393"/>
      <c r="V6" s="361"/>
      <c r="W6" s="360" t="s">
        <v>503</v>
      </c>
      <c r="X6" s="361"/>
      <c r="Y6" s="361"/>
      <c r="Z6" s="361"/>
      <c r="AA6" s="361"/>
      <c r="AB6" s="361"/>
      <c r="AC6" s="362"/>
      <c r="AD6" s="349" t="s">
        <v>112</v>
      </c>
      <c r="AE6" s="350"/>
    </row>
    <row r="7" spans="1:34" s="55" customFormat="1" ht="10.5" customHeight="1" x14ac:dyDescent="0.4">
      <c r="B7" s="357"/>
      <c r="C7" s="358"/>
      <c r="D7" s="359"/>
      <c r="E7" s="363"/>
      <c r="F7" s="364"/>
      <c r="G7" s="364"/>
      <c r="H7" s="364"/>
      <c r="I7" s="364"/>
      <c r="J7" s="364"/>
      <c r="K7" s="364"/>
      <c r="L7" s="365"/>
      <c r="M7" s="351"/>
      <c r="N7" s="351"/>
      <c r="O7" s="79"/>
      <c r="P7" s="210"/>
      <c r="Q7" s="210"/>
      <c r="R7" s="210"/>
      <c r="S7" s="357"/>
      <c r="T7" s="358"/>
      <c r="U7" s="394"/>
      <c r="V7" s="364"/>
      <c r="W7" s="363"/>
      <c r="X7" s="364"/>
      <c r="Y7" s="364"/>
      <c r="Z7" s="364"/>
      <c r="AA7" s="364"/>
      <c r="AB7" s="364"/>
      <c r="AC7" s="365"/>
      <c r="AD7" s="351"/>
      <c r="AE7" s="351"/>
    </row>
    <row r="8" spans="1:34" s="55" customFormat="1" ht="20.45" customHeight="1" thickBot="1" x14ac:dyDescent="0.45">
      <c r="B8" s="689" t="s">
        <v>473</v>
      </c>
      <c r="C8" s="690"/>
      <c r="D8" s="690"/>
      <c r="E8" s="690"/>
      <c r="F8" s="690"/>
      <c r="G8" s="690"/>
      <c r="H8" s="690"/>
      <c r="I8" s="690"/>
      <c r="J8" s="690"/>
      <c r="K8" s="690"/>
      <c r="L8" s="690"/>
      <c r="M8" s="690"/>
      <c r="N8" s="690"/>
      <c r="O8" s="690"/>
      <c r="P8" s="210"/>
      <c r="Q8" s="210"/>
      <c r="R8" s="210"/>
      <c r="S8" s="689" t="s">
        <v>474</v>
      </c>
      <c r="T8" s="690"/>
      <c r="U8" s="690"/>
      <c r="V8" s="690"/>
      <c r="W8" s="690"/>
      <c r="X8" s="690"/>
      <c r="Y8" s="690"/>
      <c r="Z8" s="690"/>
      <c r="AA8" s="690"/>
      <c r="AB8" s="690"/>
      <c r="AC8" s="690"/>
      <c r="AD8" s="690"/>
      <c r="AE8" s="690"/>
    </row>
    <row r="9" spans="1:34" s="55" customFormat="1" ht="10.5" customHeight="1" x14ac:dyDescent="0.4">
      <c r="B9" s="210"/>
      <c r="C9" s="210"/>
      <c r="D9" s="220"/>
      <c r="E9" s="60"/>
      <c r="F9" s="346">
        <v>1</v>
      </c>
      <c r="G9" s="652" t="s">
        <v>287</v>
      </c>
      <c r="H9" s="653"/>
      <c r="I9" s="681" t="s">
        <v>472</v>
      </c>
      <c r="J9" s="682"/>
      <c r="K9" s="682"/>
      <c r="L9" s="682"/>
      <c r="M9" s="682"/>
      <c r="N9" s="683"/>
      <c r="O9" s="623" t="s">
        <v>574</v>
      </c>
      <c r="P9" s="624"/>
      <c r="Q9" s="625"/>
      <c r="R9" s="210"/>
      <c r="S9" s="210"/>
      <c r="T9" s="210"/>
      <c r="U9" s="216"/>
      <c r="W9" s="346">
        <v>1</v>
      </c>
      <c r="X9" s="354" t="s">
        <v>301</v>
      </c>
      <c r="Y9" s="355"/>
      <c r="Z9" s="398" t="s">
        <v>484</v>
      </c>
      <c r="AA9" s="624"/>
      <c r="AB9" s="624"/>
      <c r="AC9" s="624"/>
      <c r="AD9" s="624"/>
      <c r="AE9" s="625"/>
      <c r="AF9" s="623" t="s">
        <v>574</v>
      </c>
      <c r="AG9" s="624"/>
      <c r="AH9" s="625"/>
    </row>
    <row r="10" spans="1:34" s="55" customFormat="1" ht="10.5" customHeight="1" thickBot="1" x14ac:dyDescent="0.45">
      <c r="B10" s="349" t="s">
        <v>459</v>
      </c>
      <c r="C10" s="214"/>
      <c r="D10" s="220"/>
      <c r="E10" s="57"/>
      <c r="F10" s="346"/>
      <c r="G10" s="654"/>
      <c r="H10" s="655"/>
      <c r="I10" s="684"/>
      <c r="J10" s="685"/>
      <c r="K10" s="685"/>
      <c r="L10" s="685"/>
      <c r="M10" s="685"/>
      <c r="N10" s="686"/>
      <c r="O10" s="626"/>
      <c r="P10" s="627"/>
      <c r="Q10" s="628"/>
      <c r="R10" s="210"/>
      <c r="S10" s="217"/>
      <c r="T10" s="210"/>
      <c r="U10" s="216"/>
      <c r="V10" s="57"/>
      <c r="W10" s="346"/>
      <c r="X10" s="357"/>
      <c r="Y10" s="358"/>
      <c r="Z10" s="656"/>
      <c r="AA10" s="627"/>
      <c r="AB10" s="627"/>
      <c r="AC10" s="627"/>
      <c r="AD10" s="627"/>
      <c r="AE10" s="628"/>
      <c r="AF10" s="626"/>
      <c r="AG10" s="627"/>
      <c r="AH10" s="628"/>
    </row>
    <row r="11" spans="1:34" s="55" customFormat="1" ht="10.5" customHeight="1" x14ac:dyDescent="0.4">
      <c r="B11" s="376"/>
      <c r="C11" s="210"/>
      <c r="D11" s="213"/>
      <c r="E11" s="69"/>
      <c r="F11" s="346">
        <v>2</v>
      </c>
      <c r="G11" s="659" t="s">
        <v>288</v>
      </c>
      <c r="H11" s="660"/>
      <c r="I11" s="670" t="s">
        <v>479</v>
      </c>
      <c r="J11" s="671"/>
      <c r="K11" s="671"/>
      <c r="L11" s="671"/>
      <c r="M11" s="671"/>
      <c r="N11" s="672"/>
      <c r="O11" s="629" t="s">
        <v>575</v>
      </c>
      <c r="P11" s="361"/>
      <c r="Q11" s="362"/>
      <c r="R11" s="210"/>
      <c r="S11" s="210"/>
      <c r="T11" s="210"/>
      <c r="U11" s="383" t="s">
        <v>255</v>
      </c>
      <c r="V11" s="69"/>
      <c r="W11" s="346">
        <v>2</v>
      </c>
      <c r="X11" s="354" t="s">
        <v>302</v>
      </c>
      <c r="Y11" s="355"/>
      <c r="Z11" s="406" t="s">
        <v>485</v>
      </c>
      <c r="AA11" s="393"/>
      <c r="AB11" s="393"/>
      <c r="AC11" s="393"/>
      <c r="AD11" s="393"/>
      <c r="AE11" s="356"/>
    </row>
    <row r="12" spans="1:34" s="55" customFormat="1" ht="10.5" customHeight="1" x14ac:dyDescent="0.4">
      <c r="B12" s="375" t="s">
        <v>460</v>
      </c>
      <c r="C12" s="214"/>
      <c r="D12" s="377" t="s">
        <v>250</v>
      </c>
      <c r="E12" s="57"/>
      <c r="F12" s="346"/>
      <c r="G12" s="357"/>
      <c r="H12" s="358"/>
      <c r="I12" s="673"/>
      <c r="J12" s="674"/>
      <c r="K12" s="674"/>
      <c r="L12" s="674"/>
      <c r="M12" s="674"/>
      <c r="N12" s="675"/>
      <c r="O12" s="630"/>
      <c r="P12" s="364"/>
      <c r="Q12" s="365"/>
      <c r="R12" s="210"/>
      <c r="S12" s="349" t="s">
        <v>456</v>
      </c>
      <c r="T12" s="214"/>
      <c r="U12" s="383"/>
      <c r="V12" s="57"/>
      <c r="W12" s="346"/>
      <c r="X12" s="357"/>
      <c r="Y12" s="358"/>
      <c r="Z12" s="636"/>
      <c r="AA12" s="394"/>
      <c r="AB12" s="394"/>
      <c r="AC12" s="394"/>
      <c r="AD12" s="394"/>
      <c r="AE12" s="359"/>
    </row>
    <row r="13" spans="1:34" s="55" customFormat="1" ht="10.5" customHeight="1" x14ac:dyDescent="0.4">
      <c r="B13" s="376"/>
      <c r="C13" s="210"/>
      <c r="D13" s="377"/>
      <c r="E13" s="69"/>
      <c r="F13" s="390">
        <v>3</v>
      </c>
      <c r="G13" s="354" t="s">
        <v>289</v>
      </c>
      <c r="H13" s="355"/>
      <c r="I13" s="676" t="s">
        <v>480</v>
      </c>
      <c r="J13" s="677"/>
      <c r="K13" s="677"/>
      <c r="L13" s="677"/>
      <c r="M13" s="677"/>
      <c r="N13" s="678"/>
      <c r="O13" s="210"/>
      <c r="P13" s="210"/>
      <c r="Q13" s="210"/>
      <c r="R13" s="214"/>
      <c r="S13" s="376"/>
      <c r="T13" s="210"/>
      <c r="U13" s="213"/>
      <c r="V13" s="69"/>
      <c r="W13" s="390">
        <v>3</v>
      </c>
      <c r="X13" s="354" t="s">
        <v>303</v>
      </c>
      <c r="Y13" s="355"/>
      <c r="Z13" s="406" t="s">
        <v>450</v>
      </c>
      <c r="AA13" s="393"/>
      <c r="AB13" s="393"/>
      <c r="AC13" s="393"/>
      <c r="AD13" s="393"/>
      <c r="AE13" s="356"/>
      <c r="AF13" s="629" t="s">
        <v>575</v>
      </c>
      <c r="AG13" s="361"/>
      <c r="AH13" s="362"/>
    </row>
    <row r="14" spans="1:34" s="55" customFormat="1" ht="10.5" customHeight="1" x14ac:dyDescent="0.4">
      <c r="A14" s="210"/>
      <c r="B14" s="375" t="s">
        <v>454</v>
      </c>
      <c r="C14" s="210"/>
      <c r="E14" s="57"/>
      <c r="F14" s="390"/>
      <c r="G14" s="357"/>
      <c r="H14" s="358"/>
      <c r="I14" s="673"/>
      <c r="J14" s="674"/>
      <c r="K14" s="674"/>
      <c r="L14" s="674"/>
      <c r="M14" s="674"/>
      <c r="N14" s="675"/>
      <c r="O14" s="210"/>
      <c r="P14" s="210"/>
      <c r="R14" s="210"/>
      <c r="S14" s="375" t="s">
        <v>457</v>
      </c>
      <c r="T14" s="214"/>
      <c r="U14" s="224"/>
      <c r="V14" s="151"/>
      <c r="W14" s="390"/>
      <c r="X14" s="357"/>
      <c r="Y14" s="358"/>
      <c r="Z14" s="636"/>
      <c r="AA14" s="394"/>
      <c r="AB14" s="394"/>
      <c r="AC14" s="394"/>
      <c r="AD14" s="394"/>
      <c r="AE14" s="359"/>
      <c r="AF14" s="630"/>
      <c r="AG14" s="364"/>
      <c r="AH14" s="365"/>
    </row>
    <row r="15" spans="1:34" s="55" customFormat="1" ht="10.5" customHeight="1" x14ac:dyDescent="0.4">
      <c r="A15" s="210"/>
      <c r="B15" s="376"/>
      <c r="C15" s="210"/>
      <c r="E15" s="69"/>
      <c r="F15" s="390">
        <v>4</v>
      </c>
      <c r="G15" s="354" t="s">
        <v>290</v>
      </c>
      <c r="H15" s="355"/>
      <c r="I15" s="676" t="s">
        <v>481</v>
      </c>
      <c r="J15" s="677"/>
      <c r="K15" s="677"/>
      <c r="L15" s="677"/>
      <c r="M15" s="677"/>
      <c r="N15" s="678"/>
      <c r="O15" s="81"/>
      <c r="P15" s="81"/>
      <c r="R15" s="210"/>
      <c r="S15" s="376"/>
      <c r="T15" s="210"/>
      <c r="U15" s="212"/>
      <c r="V15" s="210"/>
      <c r="W15" s="214"/>
      <c r="X15" s="215"/>
      <c r="Y15" s="215"/>
      <c r="Z15" s="215"/>
      <c r="AA15" s="215"/>
      <c r="AB15" s="215"/>
      <c r="AC15" s="215"/>
      <c r="AD15" s="152"/>
      <c r="AE15" s="223"/>
    </row>
    <row r="16" spans="1:34" s="55" customFormat="1" ht="10.5" customHeight="1" x14ac:dyDescent="0.4">
      <c r="A16" s="210"/>
      <c r="B16" s="375" t="s">
        <v>462</v>
      </c>
      <c r="C16" s="210"/>
      <c r="E16" s="210"/>
      <c r="F16" s="390"/>
      <c r="G16" s="357"/>
      <c r="H16" s="358"/>
      <c r="I16" s="673"/>
      <c r="J16" s="674"/>
      <c r="K16" s="674"/>
      <c r="L16" s="674"/>
      <c r="M16" s="674"/>
      <c r="N16" s="675"/>
      <c r="O16" s="81"/>
      <c r="P16" s="81"/>
      <c r="R16" s="210"/>
      <c r="S16" s="381" t="s">
        <v>458</v>
      </c>
      <c r="T16" s="210"/>
      <c r="U16" s="212"/>
      <c r="V16" s="210"/>
      <c r="W16" s="214"/>
      <c r="X16" s="215"/>
      <c r="Y16" s="215"/>
      <c r="Z16" s="215"/>
      <c r="AA16" s="215"/>
      <c r="AB16" s="215"/>
      <c r="AC16" s="215"/>
      <c r="AD16" s="223"/>
      <c r="AE16" s="223"/>
    </row>
    <row r="17" spans="1:34" s="55" customFormat="1" ht="10.5" customHeight="1" x14ac:dyDescent="0.4">
      <c r="A17" s="210"/>
      <c r="B17" s="351"/>
      <c r="C17" s="210"/>
      <c r="D17" s="212"/>
      <c r="E17" s="210"/>
      <c r="F17" s="214"/>
      <c r="G17" s="215"/>
      <c r="H17" s="215"/>
      <c r="I17" s="215"/>
      <c r="J17" s="215"/>
      <c r="K17" s="215"/>
      <c r="L17" s="215"/>
      <c r="M17" s="223"/>
      <c r="N17" s="223"/>
      <c r="O17" s="81"/>
      <c r="P17" s="81"/>
      <c r="R17" s="210"/>
      <c r="S17" s="419"/>
      <c r="T17" s="210"/>
      <c r="U17" s="216"/>
      <c r="W17" s="346">
        <v>4</v>
      </c>
      <c r="X17" s="354" t="s">
        <v>304</v>
      </c>
      <c r="Y17" s="355"/>
      <c r="Z17" s="398" t="s">
        <v>486</v>
      </c>
      <c r="AA17" s="624"/>
      <c r="AB17" s="624"/>
      <c r="AC17" s="624"/>
      <c r="AD17" s="624"/>
      <c r="AE17" s="625"/>
      <c r="AF17" s="623" t="s">
        <v>574</v>
      </c>
      <c r="AG17" s="624"/>
      <c r="AH17" s="625"/>
    </row>
    <row r="18" spans="1:34" s="55" customFormat="1" ht="10.5" customHeight="1" thickBot="1" x14ac:dyDescent="0.45">
      <c r="A18" s="210"/>
      <c r="B18" s="217"/>
      <c r="C18" s="210"/>
      <c r="D18" s="212"/>
      <c r="E18" s="210"/>
      <c r="F18" s="214"/>
      <c r="G18" s="215"/>
      <c r="H18" s="215"/>
      <c r="I18" s="215"/>
      <c r="J18" s="215"/>
      <c r="K18" s="215"/>
      <c r="L18" s="215"/>
      <c r="M18" s="223"/>
      <c r="N18" s="223"/>
      <c r="O18" s="81"/>
      <c r="P18" s="81"/>
      <c r="R18" s="210"/>
      <c r="S18" s="419">
        <v>5</v>
      </c>
      <c r="T18" s="210"/>
      <c r="U18" s="216"/>
      <c r="V18" s="57"/>
      <c r="W18" s="346"/>
      <c r="X18" s="679"/>
      <c r="Y18" s="660"/>
      <c r="Z18" s="637"/>
      <c r="AA18" s="638"/>
      <c r="AB18" s="638"/>
      <c r="AC18" s="638"/>
      <c r="AD18" s="638"/>
      <c r="AE18" s="639"/>
      <c r="AF18" s="626"/>
      <c r="AG18" s="627"/>
      <c r="AH18" s="628"/>
    </row>
    <row r="19" spans="1:34" s="55" customFormat="1" ht="10.5" customHeight="1" x14ac:dyDescent="0.4">
      <c r="A19" s="210"/>
      <c r="B19" s="354" t="s">
        <v>240</v>
      </c>
      <c r="C19" s="355"/>
      <c r="D19" s="356"/>
      <c r="E19" s="360" t="s">
        <v>502</v>
      </c>
      <c r="F19" s="361"/>
      <c r="G19" s="361"/>
      <c r="H19" s="361"/>
      <c r="I19" s="361"/>
      <c r="J19" s="361"/>
      <c r="K19" s="361"/>
      <c r="L19" s="362"/>
      <c r="M19" s="349" t="s">
        <v>112</v>
      </c>
      <c r="N19" s="350"/>
      <c r="O19" s="81"/>
      <c r="P19" s="81"/>
      <c r="R19" s="210"/>
      <c r="S19" s="382"/>
      <c r="T19" s="210"/>
      <c r="U19" s="383" t="s">
        <v>256</v>
      </c>
      <c r="V19" s="69"/>
      <c r="W19" s="346">
        <v>5</v>
      </c>
      <c r="X19" s="652" t="s">
        <v>305</v>
      </c>
      <c r="Y19" s="653"/>
      <c r="Z19" s="640" t="s">
        <v>471</v>
      </c>
      <c r="AA19" s="641"/>
      <c r="AB19" s="641"/>
      <c r="AC19" s="641"/>
      <c r="AD19" s="641"/>
      <c r="AE19" s="642"/>
    </row>
    <row r="20" spans="1:34" s="55" customFormat="1" ht="10.5" customHeight="1" thickBot="1" x14ac:dyDescent="0.45">
      <c r="A20" s="210"/>
      <c r="B20" s="357"/>
      <c r="C20" s="358"/>
      <c r="D20" s="359"/>
      <c r="E20" s="363"/>
      <c r="F20" s="364"/>
      <c r="G20" s="364"/>
      <c r="H20" s="364"/>
      <c r="I20" s="364"/>
      <c r="J20" s="364"/>
      <c r="K20" s="364"/>
      <c r="L20" s="365"/>
      <c r="M20" s="351"/>
      <c r="N20" s="351"/>
      <c r="O20" s="81"/>
      <c r="P20" s="81"/>
      <c r="R20" s="210"/>
      <c r="S20" s="217"/>
      <c r="T20" s="214"/>
      <c r="U20" s="383"/>
      <c r="V20" s="57"/>
      <c r="W20" s="346"/>
      <c r="X20" s="654"/>
      <c r="Y20" s="655"/>
      <c r="Z20" s="643"/>
      <c r="AA20" s="644"/>
      <c r="AB20" s="644"/>
      <c r="AC20" s="644"/>
      <c r="AD20" s="644"/>
      <c r="AE20" s="645"/>
    </row>
    <row r="21" spans="1:34" s="55" customFormat="1" ht="10.5" customHeight="1" x14ac:dyDescent="0.4">
      <c r="A21" s="214"/>
      <c r="B21" s="404" t="s">
        <v>474</v>
      </c>
      <c r="C21" s="632"/>
      <c r="D21" s="632"/>
      <c r="E21" s="632"/>
      <c r="F21" s="632"/>
      <c r="G21" s="632"/>
      <c r="H21" s="632"/>
      <c r="I21" s="632"/>
      <c r="J21" s="632"/>
      <c r="K21" s="632"/>
      <c r="L21" s="632"/>
      <c r="M21" s="632"/>
      <c r="N21" s="632"/>
      <c r="O21" s="632"/>
      <c r="P21" s="83"/>
      <c r="Q21" s="214"/>
      <c r="R21" s="210"/>
      <c r="S21" s="210"/>
      <c r="T21" s="210"/>
      <c r="U21" s="213"/>
      <c r="V21" s="69"/>
      <c r="W21" s="348">
        <v>6</v>
      </c>
      <c r="X21" s="659" t="s">
        <v>306</v>
      </c>
      <c r="Y21" s="660"/>
      <c r="Z21" s="633" t="s">
        <v>487</v>
      </c>
      <c r="AA21" s="634"/>
      <c r="AB21" s="634"/>
      <c r="AC21" s="634"/>
      <c r="AD21" s="634"/>
      <c r="AE21" s="635"/>
      <c r="AF21" s="629" t="s">
        <v>575</v>
      </c>
      <c r="AG21" s="361"/>
      <c r="AH21" s="362"/>
    </row>
    <row r="22" spans="1:34" s="55" customFormat="1" ht="10.5" customHeight="1" thickBot="1" x14ac:dyDescent="0.45">
      <c r="A22" s="210"/>
      <c r="B22" s="632"/>
      <c r="C22" s="632"/>
      <c r="D22" s="632"/>
      <c r="E22" s="632"/>
      <c r="F22" s="632"/>
      <c r="G22" s="632"/>
      <c r="H22" s="632"/>
      <c r="I22" s="632"/>
      <c r="J22" s="632"/>
      <c r="K22" s="632"/>
      <c r="L22" s="632"/>
      <c r="M22" s="632"/>
      <c r="N22" s="632"/>
      <c r="O22" s="632"/>
      <c r="P22" s="83"/>
      <c r="Q22" s="210"/>
      <c r="R22" s="214"/>
      <c r="S22" s="217"/>
      <c r="T22" s="214"/>
      <c r="U22" s="224"/>
      <c r="V22" s="151"/>
      <c r="W22" s="348"/>
      <c r="X22" s="357"/>
      <c r="Y22" s="358"/>
      <c r="Z22" s="636"/>
      <c r="AA22" s="394"/>
      <c r="AB22" s="394"/>
      <c r="AC22" s="394"/>
      <c r="AD22" s="394"/>
      <c r="AE22" s="359"/>
      <c r="AF22" s="630"/>
      <c r="AG22" s="364"/>
      <c r="AH22" s="365"/>
    </row>
    <row r="23" spans="1:34" s="55" customFormat="1" ht="10.5" customHeight="1" x14ac:dyDescent="0.4">
      <c r="A23" s="210"/>
      <c r="B23" s="210"/>
      <c r="C23" s="210"/>
      <c r="D23" s="220"/>
      <c r="E23" s="60"/>
      <c r="F23" s="346">
        <v>1</v>
      </c>
      <c r="G23" s="652" t="s">
        <v>291</v>
      </c>
      <c r="H23" s="653"/>
      <c r="I23" s="681" t="s">
        <v>449</v>
      </c>
      <c r="J23" s="682"/>
      <c r="K23" s="682"/>
      <c r="L23" s="682"/>
      <c r="M23" s="682"/>
      <c r="N23" s="683"/>
      <c r="O23" s="623" t="s">
        <v>574</v>
      </c>
      <c r="P23" s="624"/>
      <c r="Q23" s="625"/>
      <c r="R23" s="84"/>
      <c r="S23" s="210"/>
      <c r="T23" s="210"/>
      <c r="U23" s="160"/>
      <c r="V23" s="210"/>
      <c r="W23" s="214"/>
      <c r="X23" s="212"/>
      <c r="Y23" s="212"/>
      <c r="Z23" s="212"/>
      <c r="AA23" s="212"/>
      <c r="AB23" s="212"/>
      <c r="AC23" s="212"/>
      <c r="AD23" s="61"/>
      <c r="AE23" s="61"/>
    </row>
    <row r="24" spans="1:34" s="55" customFormat="1" ht="10.5" customHeight="1" thickBot="1" x14ac:dyDescent="0.45">
      <c r="A24" s="210"/>
      <c r="B24" s="349" t="s">
        <v>469</v>
      </c>
      <c r="C24" s="214"/>
      <c r="D24" s="220"/>
      <c r="E24" s="57"/>
      <c r="F24" s="346"/>
      <c r="G24" s="654"/>
      <c r="H24" s="655"/>
      <c r="I24" s="684"/>
      <c r="J24" s="685"/>
      <c r="K24" s="685"/>
      <c r="L24" s="685"/>
      <c r="M24" s="685"/>
      <c r="N24" s="686"/>
      <c r="O24" s="626"/>
      <c r="P24" s="627"/>
      <c r="Q24" s="628"/>
      <c r="R24" s="84"/>
      <c r="S24" s="217"/>
      <c r="T24" s="214"/>
      <c r="U24" s="224"/>
      <c r="V24" s="210"/>
      <c r="W24" s="214"/>
      <c r="X24" s="212"/>
      <c r="Y24" s="212"/>
      <c r="Z24" s="212"/>
      <c r="AA24" s="212"/>
      <c r="AB24" s="212"/>
      <c r="AC24" s="212"/>
      <c r="AD24" s="61"/>
      <c r="AE24" s="61"/>
    </row>
    <row r="25" spans="1:34" s="55" customFormat="1" ht="10.5" customHeight="1" x14ac:dyDescent="0.4">
      <c r="A25" s="210"/>
      <c r="B25" s="376"/>
      <c r="C25" s="210"/>
      <c r="D25" s="213"/>
      <c r="E25" s="69"/>
      <c r="F25" s="346">
        <v>2</v>
      </c>
      <c r="G25" s="659" t="s">
        <v>292</v>
      </c>
      <c r="H25" s="660"/>
      <c r="I25" s="670" t="s">
        <v>482</v>
      </c>
      <c r="J25" s="671"/>
      <c r="K25" s="671"/>
      <c r="L25" s="671"/>
      <c r="M25" s="671"/>
      <c r="N25" s="672"/>
      <c r="O25" s="629" t="s">
        <v>575</v>
      </c>
      <c r="P25" s="361"/>
      <c r="Q25" s="362"/>
      <c r="R25" s="210"/>
      <c r="S25" s="217"/>
      <c r="T25" s="210"/>
      <c r="U25" s="224"/>
      <c r="V25" s="210"/>
      <c r="W25" s="214"/>
      <c r="X25" s="212"/>
      <c r="Y25" s="212"/>
      <c r="Z25" s="212"/>
      <c r="AA25" s="212"/>
      <c r="AB25" s="212"/>
      <c r="AC25" s="212"/>
      <c r="AD25" s="61"/>
      <c r="AE25" s="61"/>
    </row>
    <row r="26" spans="1:34" s="55" customFormat="1" ht="10.5" customHeight="1" x14ac:dyDescent="0.4">
      <c r="A26" s="210"/>
      <c r="B26" s="375" t="s">
        <v>470</v>
      </c>
      <c r="C26" s="214"/>
      <c r="D26" s="377" t="s">
        <v>251</v>
      </c>
      <c r="E26" s="57"/>
      <c r="F26" s="346"/>
      <c r="G26" s="357"/>
      <c r="H26" s="358"/>
      <c r="I26" s="673"/>
      <c r="J26" s="674"/>
      <c r="K26" s="674"/>
      <c r="L26" s="674"/>
      <c r="M26" s="674"/>
      <c r="N26" s="675"/>
      <c r="O26" s="630"/>
      <c r="P26" s="364"/>
      <c r="Q26" s="365"/>
      <c r="R26" s="210"/>
      <c r="S26" s="234"/>
      <c r="T26" s="260"/>
      <c r="U26" s="261"/>
      <c r="V26" s="217"/>
      <c r="W26" s="217"/>
      <c r="X26" s="217"/>
      <c r="Y26" s="217"/>
      <c r="Z26" s="217"/>
      <c r="AA26" s="217"/>
      <c r="AB26" s="217"/>
      <c r="AC26" s="217"/>
      <c r="AD26" s="238"/>
      <c r="AE26" s="217"/>
    </row>
    <row r="27" spans="1:34" s="55" customFormat="1" ht="10.5" customHeight="1" x14ac:dyDescent="0.4">
      <c r="A27" s="210"/>
      <c r="B27" s="376"/>
      <c r="C27" s="210"/>
      <c r="D27" s="377"/>
      <c r="E27" s="69"/>
      <c r="F27" s="390">
        <v>3</v>
      </c>
      <c r="G27" s="354" t="s">
        <v>293</v>
      </c>
      <c r="H27" s="355"/>
      <c r="I27" s="676" t="s">
        <v>483</v>
      </c>
      <c r="J27" s="677"/>
      <c r="K27" s="677"/>
      <c r="L27" s="677"/>
      <c r="M27" s="677"/>
      <c r="N27" s="678"/>
      <c r="O27" s="83"/>
      <c r="P27" s="83"/>
      <c r="Q27" s="210"/>
      <c r="R27" s="210"/>
      <c r="S27" s="260"/>
      <c r="T27" s="260"/>
      <c r="U27" s="261"/>
      <c r="V27" s="217"/>
      <c r="W27" s="217"/>
      <c r="X27" s="217"/>
      <c r="Y27" s="217"/>
      <c r="Z27" s="217"/>
      <c r="AA27" s="217"/>
      <c r="AB27" s="217"/>
      <c r="AC27" s="217"/>
      <c r="AD27" s="217"/>
      <c r="AE27" s="217"/>
    </row>
    <row r="28" spans="1:34" s="55" customFormat="1" ht="10.5" customHeight="1" x14ac:dyDescent="0.4">
      <c r="A28" s="210"/>
      <c r="B28" s="419">
        <v>6</v>
      </c>
      <c r="C28" s="210"/>
      <c r="E28" s="57"/>
      <c r="F28" s="390"/>
      <c r="G28" s="357"/>
      <c r="H28" s="358"/>
      <c r="I28" s="673"/>
      <c r="J28" s="674"/>
      <c r="K28" s="674"/>
      <c r="L28" s="674"/>
      <c r="M28" s="674"/>
      <c r="N28" s="675"/>
      <c r="O28" s="83"/>
      <c r="P28" s="83"/>
      <c r="Q28" s="210"/>
      <c r="R28" s="210"/>
      <c r="S28" s="241"/>
      <c r="T28" s="217"/>
      <c r="U28" s="217"/>
      <c r="V28" s="217"/>
      <c r="W28" s="217"/>
      <c r="X28" s="217"/>
      <c r="Y28" s="217"/>
      <c r="Z28" s="217"/>
      <c r="AA28" s="217"/>
      <c r="AB28" s="217"/>
      <c r="AC28" s="217"/>
      <c r="AD28" s="217"/>
      <c r="AE28" s="217"/>
    </row>
    <row r="29" spans="1:34" s="55" customFormat="1" ht="10.5" customHeight="1" x14ac:dyDescent="0.4">
      <c r="A29" s="210"/>
      <c r="B29" s="382"/>
      <c r="C29" s="210"/>
      <c r="E29" s="69"/>
      <c r="F29" s="390">
        <v>4</v>
      </c>
      <c r="G29" s="354" t="s">
        <v>294</v>
      </c>
      <c r="H29" s="355"/>
      <c r="I29" s="406" t="s">
        <v>465</v>
      </c>
      <c r="J29" s="393"/>
      <c r="K29" s="393"/>
      <c r="L29" s="393"/>
      <c r="M29" s="393"/>
      <c r="N29" s="356"/>
      <c r="O29" s="404"/>
      <c r="P29" s="691"/>
      <c r="Q29" s="632"/>
      <c r="R29" s="210"/>
      <c r="S29" s="217"/>
      <c r="T29" s="217"/>
      <c r="U29" s="217"/>
      <c r="V29" s="217"/>
      <c r="W29" s="217"/>
      <c r="X29" s="217"/>
      <c r="Y29" s="217"/>
      <c r="Z29" s="217"/>
      <c r="AA29" s="217"/>
      <c r="AB29" s="217"/>
      <c r="AC29" s="217"/>
      <c r="AD29" s="217"/>
      <c r="AE29" s="217"/>
    </row>
    <row r="30" spans="1:34" s="55" customFormat="1" ht="10.5" customHeight="1" x14ac:dyDescent="0.4">
      <c r="A30" s="210"/>
      <c r="B30" s="210"/>
      <c r="C30" s="210"/>
      <c r="E30" s="210"/>
      <c r="F30" s="390"/>
      <c r="G30" s="357"/>
      <c r="H30" s="358"/>
      <c r="I30" s="636"/>
      <c r="J30" s="394"/>
      <c r="K30" s="394"/>
      <c r="L30" s="394"/>
      <c r="M30" s="394"/>
      <c r="N30" s="359"/>
      <c r="O30" s="691"/>
      <c r="P30" s="691"/>
      <c r="Q30" s="632"/>
      <c r="R30" s="210"/>
      <c r="S30" s="238"/>
      <c r="T30" s="238"/>
      <c r="U30" s="236"/>
      <c r="V30" s="238"/>
      <c r="W30" s="234"/>
      <c r="X30" s="234"/>
      <c r="Y30" s="260"/>
      <c r="Z30" s="238"/>
      <c r="AA30" s="261"/>
      <c r="AB30" s="261"/>
      <c r="AC30" s="261"/>
      <c r="AD30" s="261"/>
      <c r="AE30" s="261"/>
    </row>
    <row r="31" spans="1:34" s="55" customFormat="1" ht="10.5" customHeight="1" x14ac:dyDescent="0.4">
      <c r="A31" s="210"/>
      <c r="B31" s="210"/>
      <c r="C31" s="210"/>
      <c r="E31" s="210"/>
      <c r="F31" s="214"/>
      <c r="G31" s="212"/>
      <c r="H31" s="212"/>
      <c r="I31" s="212"/>
      <c r="J31" s="212"/>
      <c r="K31" s="212"/>
      <c r="L31" s="212"/>
      <c r="N31" s="82"/>
      <c r="O31" s="83"/>
      <c r="P31" s="83"/>
      <c r="Q31" s="210"/>
      <c r="R31" s="210"/>
      <c r="S31" s="217"/>
      <c r="T31" s="238"/>
      <c r="U31" s="236"/>
      <c r="V31" s="238"/>
      <c r="W31" s="234"/>
      <c r="X31" s="260"/>
      <c r="Y31" s="260"/>
      <c r="Z31" s="261"/>
      <c r="AA31" s="261"/>
      <c r="AB31" s="261"/>
      <c r="AC31" s="261"/>
      <c r="AD31" s="261"/>
      <c r="AE31" s="261"/>
    </row>
    <row r="32" spans="1:34" s="55" customFormat="1" ht="10.5" customHeight="1" x14ac:dyDescent="0.4">
      <c r="A32" s="210"/>
      <c r="B32" s="225"/>
      <c r="C32" s="222"/>
      <c r="D32" s="222"/>
      <c r="E32" s="222"/>
      <c r="F32" s="222"/>
      <c r="G32" s="222"/>
      <c r="H32" s="222"/>
      <c r="I32" s="222"/>
      <c r="J32" s="222"/>
      <c r="K32" s="222"/>
      <c r="L32" s="222"/>
      <c r="M32" s="218"/>
      <c r="N32" s="218"/>
      <c r="O32" s="79"/>
      <c r="P32" s="210"/>
      <c r="Q32" s="210"/>
      <c r="R32" s="210"/>
      <c r="S32" s="217"/>
      <c r="T32" s="217"/>
      <c r="U32" s="217"/>
      <c r="V32" s="217"/>
      <c r="W32" s="217"/>
      <c r="X32" s="215"/>
      <c r="Y32" s="215"/>
      <c r="Z32" s="215"/>
      <c r="AA32" s="215"/>
      <c r="AB32" s="215"/>
      <c r="AC32" s="215"/>
      <c r="AD32" s="152"/>
      <c r="AE32" s="223"/>
    </row>
    <row r="33" spans="1:68" s="55" customFormat="1" ht="10.5" customHeight="1" x14ac:dyDescent="0.4">
      <c r="A33" s="210"/>
      <c r="B33" s="354" t="s">
        <v>466</v>
      </c>
      <c r="C33" s="355"/>
      <c r="D33" s="356"/>
      <c r="E33" s="360" t="s">
        <v>463</v>
      </c>
      <c r="F33" s="361"/>
      <c r="G33" s="361"/>
      <c r="H33" s="361"/>
      <c r="I33" s="361"/>
      <c r="J33" s="361"/>
      <c r="K33" s="361"/>
      <c r="L33" s="362"/>
      <c r="M33" s="349" t="s">
        <v>112</v>
      </c>
      <c r="N33" s="350"/>
      <c r="O33" s="79"/>
      <c r="P33" s="210"/>
      <c r="Q33" s="210"/>
      <c r="R33" s="210"/>
      <c r="S33" s="354" t="s">
        <v>254</v>
      </c>
      <c r="T33" s="355"/>
      <c r="U33" s="393"/>
      <c r="V33" s="361"/>
      <c r="W33" s="360" t="s">
        <v>461</v>
      </c>
      <c r="X33" s="361"/>
      <c r="Y33" s="361"/>
      <c r="Z33" s="361"/>
      <c r="AA33" s="361"/>
      <c r="AB33" s="361"/>
      <c r="AC33" s="362"/>
      <c r="AD33" s="349" t="s">
        <v>112</v>
      </c>
      <c r="AE33" s="350"/>
    </row>
    <row r="34" spans="1:68" s="55" customFormat="1" ht="10.5" customHeight="1" x14ac:dyDescent="0.4">
      <c r="A34" s="210"/>
      <c r="B34" s="357"/>
      <c r="C34" s="358"/>
      <c r="D34" s="359"/>
      <c r="E34" s="363"/>
      <c r="F34" s="364"/>
      <c r="G34" s="364"/>
      <c r="H34" s="364"/>
      <c r="I34" s="364"/>
      <c r="J34" s="364"/>
      <c r="K34" s="364"/>
      <c r="L34" s="365"/>
      <c r="M34" s="351"/>
      <c r="N34" s="351"/>
      <c r="O34" s="210"/>
      <c r="P34" s="210"/>
      <c r="Q34" s="210"/>
      <c r="R34" s="210"/>
      <c r="S34" s="357"/>
      <c r="T34" s="358"/>
      <c r="U34" s="394"/>
      <c r="V34" s="364"/>
      <c r="W34" s="363"/>
      <c r="X34" s="364"/>
      <c r="Y34" s="364"/>
      <c r="Z34" s="364"/>
      <c r="AA34" s="364"/>
      <c r="AB34" s="364"/>
      <c r="AC34" s="365"/>
      <c r="AD34" s="351"/>
      <c r="AE34" s="351"/>
    </row>
    <row r="35" spans="1:68" s="55" customFormat="1" ht="10.5" customHeight="1" x14ac:dyDescent="0.4">
      <c r="A35" s="210"/>
      <c r="B35" s="631" t="s">
        <v>475</v>
      </c>
      <c r="C35" s="631"/>
      <c r="D35" s="631"/>
      <c r="E35" s="631"/>
      <c r="F35" s="631"/>
      <c r="G35" s="631"/>
      <c r="H35" s="631"/>
      <c r="I35" s="631"/>
      <c r="J35" s="631"/>
      <c r="K35" s="631"/>
      <c r="L35" s="631"/>
      <c r="M35" s="631"/>
      <c r="N35" s="631"/>
      <c r="O35" s="210"/>
      <c r="P35" s="210"/>
      <c r="Q35" s="210"/>
      <c r="R35" s="210"/>
      <c r="S35" s="631" t="s">
        <v>476</v>
      </c>
      <c r="T35" s="631"/>
      <c r="U35" s="631"/>
      <c r="V35" s="631"/>
      <c r="W35" s="631"/>
      <c r="X35" s="631"/>
      <c r="Y35" s="631"/>
      <c r="Z35" s="631"/>
      <c r="AA35" s="631"/>
      <c r="AB35" s="631"/>
      <c r="AC35" s="631"/>
      <c r="AD35" s="631"/>
      <c r="AE35" s="631"/>
    </row>
    <row r="36" spans="1:68" s="55" customFormat="1" ht="10.5" customHeight="1" x14ac:dyDescent="0.4">
      <c r="A36" s="210"/>
      <c r="B36" s="632"/>
      <c r="C36" s="632"/>
      <c r="D36" s="632"/>
      <c r="E36" s="632"/>
      <c r="F36" s="632"/>
      <c r="G36" s="632"/>
      <c r="H36" s="632"/>
      <c r="I36" s="632"/>
      <c r="J36" s="632"/>
      <c r="K36" s="632"/>
      <c r="L36" s="632"/>
      <c r="M36" s="632"/>
      <c r="N36" s="632"/>
      <c r="O36" s="210"/>
      <c r="P36" s="210"/>
      <c r="Q36" s="210"/>
      <c r="R36" s="214"/>
      <c r="S36" s="632"/>
      <c r="T36" s="632"/>
      <c r="U36" s="632"/>
      <c r="V36" s="632"/>
      <c r="W36" s="632"/>
      <c r="X36" s="632"/>
      <c r="Y36" s="632"/>
      <c r="Z36" s="632"/>
      <c r="AA36" s="632"/>
      <c r="AB36" s="632"/>
      <c r="AC36" s="632"/>
      <c r="AD36" s="632"/>
      <c r="AE36" s="632"/>
    </row>
    <row r="37" spans="1:68" s="55" customFormat="1" ht="10.5" customHeight="1" x14ac:dyDescent="0.4">
      <c r="A37" s="210"/>
      <c r="B37" s="349" t="s">
        <v>452</v>
      </c>
      <c r="C37" s="210"/>
      <c r="D37" s="216"/>
      <c r="F37" s="346">
        <v>1</v>
      </c>
      <c r="G37" s="354" t="s">
        <v>295</v>
      </c>
      <c r="H37" s="355"/>
      <c r="I37" s="398" t="s">
        <v>488</v>
      </c>
      <c r="J37" s="624"/>
      <c r="K37" s="624"/>
      <c r="L37" s="624"/>
      <c r="M37" s="624"/>
      <c r="N37" s="625"/>
      <c r="O37" s="623" t="s">
        <v>574</v>
      </c>
      <c r="P37" s="624"/>
      <c r="Q37" s="625"/>
      <c r="R37" s="210"/>
      <c r="S37" s="238"/>
      <c r="T37" s="238"/>
      <c r="U37" s="244"/>
      <c r="W37" s="346">
        <v>1</v>
      </c>
      <c r="X37" s="354" t="s">
        <v>307</v>
      </c>
      <c r="Y37" s="355"/>
      <c r="Z37" s="398" t="s">
        <v>446</v>
      </c>
      <c r="AA37" s="624"/>
      <c r="AB37" s="624"/>
      <c r="AC37" s="624"/>
      <c r="AD37" s="624"/>
      <c r="AE37" s="625"/>
      <c r="AF37" s="623" t="s">
        <v>574</v>
      </c>
      <c r="AG37" s="624"/>
      <c r="AH37" s="625"/>
    </row>
    <row r="38" spans="1:68" s="55" customFormat="1" ht="10.5" customHeight="1" thickBot="1" x14ac:dyDescent="0.45">
      <c r="A38" s="210"/>
      <c r="B38" s="376"/>
      <c r="C38" s="210"/>
      <c r="D38" s="216"/>
      <c r="E38" s="57"/>
      <c r="F38" s="346"/>
      <c r="G38" s="357"/>
      <c r="H38" s="358"/>
      <c r="I38" s="656"/>
      <c r="J38" s="627"/>
      <c r="K38" s="627"/>
      <c r="L38" s="627"/>
      <c r="M38" s="627"/>
      <c r="N38" s="628"/>
      <c r="O38" s="626"/>
      <c r="P38" s="627"/>
      <c r="Q38" s="628"/>
      <c r="R38" s="210"/>
      <c r="S38" s="217"/>
      <c r="T38" s="238"/>
      <c r="U38" s="244"/>
      <c r="V38" s="242"/>
      <c r="W38" s="346"/>
      <c r="X38" s="679"/>
      <c r="Y38" s="660"/>
      <c r="Z38" s="637"/>
      <c r="AA38" s="638"/>
      <c r="AB38" s="638"/>
      <c r="AC38" s="638"/>
      <c r="AD38" s="638"/>
      <c r="AE38" s="639"/>
      <c r="AF38" s="626"/>
      <c r="AG38" s="627"/>
      <c r="AH38" s="628"/>
    </row>
    <row r="39" spans="1:68" s="55" customFormat="1" ht="10.5" customHeight="1" x14ac:dyDescent="0.4">
      <c r="A39" s="210"/>
      <c r="B39" s="375" t="s">
        <v>453</v>
      </c>
      <c r="C39" s="210"/>
      <c r="D39" s="383" t="s">
        <v>252</v>
      </c>
      <c r="E39" s="69"/>
      <c r="F39" s="346">
        <v>2</v>
      </c>
      <c r="G39" s="354" t="s">
        <v>296</v>
      </c>
      <c r="H39" s="355"/>
      <c r="I39" s="406" t="s">
        <v>489</v>
      </c>
      <c r="J39" s="393"/>
      <c r="K39" s="393"/>
      <c r="L39" s="393"/>
      <c r="M39" s="393"/>
      <c r="N39" s="356"/>
      <c r="R39" s="210"/>
      <c r="S39" s="238"/>
      <c r="T39" s="238"/>
      <c r="U39" s="383" t="s">
        <v>266</v>
      </c>
      <c r="V39" s="69"/>
      <c r="W39" s="346">
        <v>2</v>
      </c>
      <c r="X39" s="652" t="s">
        <v>308</v>
      </c>
      <c r="Y39" s="653"/>
      <c r="Z39" s="640" t="s">
        <v>447</v>
      </c>
      <c r="AA39" s="641"/>
      <c r="AB39" s="641"/>
      <c r="AC39" s="641"/>
      <c r="AD39" s="641"/>
      <c r="AE39" s="642"/>
    </row>
    <row r="40" spans="1:68" s="55" customFormat="1" ht="10.5" customHeight="1" thickBot="1" x14ac:dyDescent="0.45">
      <c r="A40" s="210"/>
      <c r="B40" s="376"/>
      <c r="C40" s="214"/>
      <c r="D40" s="383"/>
      <c r="E40" s="57"/>
      <c r="F40" s="346"/>
      <c r="G40" s="679"/>
      <c r="H40" s="660"/>
      <c r="I40" s="680"/>
      <c r="J40" s="634"/>
      <c r="K40" s="634"/>
      <c r="L40" s="634"/>
      <c r="M40" s="634"/>
      <c r="N40" s="635"/>
      <c r="R40" s="210"/>
      <c r="S40" s="349" t="s">
        <v>451</v>
      </c>
      <c r="T40" s="234"/>
      <c r="U40" s="383"/>
      <c r="V40" s="242"/>
      <c r="W40" s="346"/>
      <c r="X40" s="654"/>
      <c r="Y40" s="655"/>
      <c r="Z40" s="643"/>
      <c r="AA40" s="644"/>
      <c r="AB40" s="644"/>
      <c r="AC40" s="644"/>
      <c r="AD40" s="644"/>
      <c r="AE40" s="645"/>
    </row>
    <row r="41" spans="1:68" s="55" customFormat="1" ht="10.5" customHeight="1" x14ac:dyDescent="0.4">
      <c r="A41" s="210"/>
      <c r="B41" s="376" t="s">
        <v>455</v>
      </c>
      <c r="C41" s="210"/>
      <c r="D41" s="213"/>
      <c r="E41" s="69"/>
      <c r="F41" s="348">
        <v>3</v>
      </c>
      <c r="G41" s="652" t="s">
        <v>314</v>
      </c>
      <c r="H41" s="653"/>
      <c r="I41" s="640" t="s">
        <v>464</v>
      </c>
      <c r="J41" s="641"/>
      <c r="K41" s="641"/>
      <c r="L41" s="641"/>
      <c r="M41" s="641"/>
      <c r="N41" s="642"/>
      <c r="O41" s="629" t="s">
        <v>575</v>
      </c>
      <c r="P41" s="361"/>
      <c r="Q41" s="362"/>
      <c r="R41" s="210"/>
      <c r="S41" s="376"/>
      <c r="T41" s="238"/>
      <c r="U41" s="213"/>
      <c r="V41" s="69"/>
      <c r="W41" s="390">
        <v>3</v>
      </c>
      <c r="X41" s="659" t="s">
        <v>309</v>
      </c>
      <c r="Y41" s="660"/>
      <c r="Z41" s="633" t="s">
        <v>493</v>
      </c>
      <c r="AA41" s="634"/>
      <c r="AB41" s="634"/>
      <c r="AC41" s="634"/>
      <c r="AD41" s="634"/>
      <c r="AE41" s="635"/>
      <c r="AF41" s="629" t="s">
        <v>575</v>
      </c>
      <c r="AG41" s="361"/>
      <c r="AH41" s="362"/>
    </row>
    <row r="42" spans="1:68" s="55" customFormat="1" ht="10.5" customHeight="1" thickBot="1" x14ac:dyDescent="0.45">
      <c r="A42" s="214"/>
      <c r="B42" s="351"/>
      <c r="C42" s="214"/>
      <c r="D42" s="224"/>
      <c r="E42" s="151"/>
      <c r="F42" s="348"/>
      <c r="G42" s="654"/>
      <c r="H42" s="655"/>
      <c r="I42" s="643"/>
      <c r="J42" s="644"/>
      <c r="K42" s="644"/>
      <c r="L42" s="644"/>
      <c r="M42" s="644"/>
      <c r="N42" s="645"/>
      <c r="O42" s="630"/>
      <c r="P42" s="364"/>
      <c r="Q42" s="365"/>
      <c r="R42" s="210"/>
      <c r="S42" s="375" t="s">
        <v>358</v>
      </c>
      <c r="T42" s="234"/>
      <c r="U42" s="235"/>
      <c r="V42" s="151"/>
      <c r="W42" s="390"/>
      <c r="X42" s="357"/>
      <c r="Y42" s="358"/>
      <c r="Z42" s="636"/>
      <c r="AA42" s="394"/>
      <c r="AB42" s="394"/>
      <c r="AC42" s="394"/>
      <c r="AD42" s="394"/>
      <c r="AE42" s="359"/>
      <c r="AF42" s="630"/>
      <c r="AG42" s="364"/>
      <c r="AH42" s="365"/>
    </row>
    <row r="43" spans="1:68" s="55" customFormat="1" ht="10.5" customHeight="1" x14ac:dyDescent="0.4">
      <c r="A43" s="210"/>
      <c r="B43" s="217"/>
      <c r="C43" s="214"/>
      <c r="D43" s="215"/>
      <c r="E43" s="210"/>
      <c r="F43" s="214"/>
      <c r="G43" s="212"/>
      <c r="H43" s="212"/>
      <c r="I43" s="212"/>
      <c r="J43" s="212"/>
      <c r="K43" s="212"/>
      <c r="L43" s="212"/>
      <c r="M43" s="210"/>
      <c r="N43" s="82"/>
      <c r="O43" s="83"/>
      <c r="P43" s="83"/>
      <c r="Q43" s="210"/>
      <c r="R43" s="214"/>
      <c r="S43" s="376"/>
      <c r="T43" s="238"/>
      <c r="U43" s="236"/>
      <c r="V43" s="238"/>
      <c r="W43" s="234"/>
      <c r="X43" s="215"/>
      <c r="Y43" s="215"/>
      <c r="Z43" s="215"/>
      <c r="AA43" s="215"/>
      <c r="AB43" s="215"/>
      <c r="AC43" s="215"/>
      <c r="AD43" s="152"/>
      <c r="AE43" s="223"/>
    </row>
    <row r="44" spans="1:68" s="55" customFormat="1" ht="10.5" customHeight="1" x14ac:dyDescent="0.4">
      <c r="A44" s="210"/>
      <c r="B44" s="303"/>
      <c r="C44" s="210"/>
      <c r="D44" s="160"/>
      <c r="E44" s="210"/>
      <c r="F44" s="214"/>
      <c r="G44" s="212"/>
      <c r="H44" s="212"/>
      <c r="I44" s="212"/>
      <c r="J44" s="212"/>
      <c r="K44" s="212"/>
      <c r="L44" s="212"/>
      <c r="M44" s="210"/>
      <c r="N44" s="82"/>
      <c r="O44" s="83"/>
      <c r="P44" s="83"/>
      <c r="Q44" s="210"/>
      <c r="R44" s="84"/>
      <c r="S44" s="376" t="s">
        <v>359</v>
      </c>
      <c r="T44" s="238"/>
      <c r="U44" s="236"/>
      <c r="V44" s="238"/>
      <c r="W44" s="234"/>
      <c r="X44" s="215"/>
      <c r="Y44" s="215"/>
      <c r="Z44" s="215"/>
      <c r="AA44" s="215"/>
      <c r="AB44" s="215"/>
      <c r="AC44" s="215"/>
      <c r="AD44" s="223"/>
      <c r="AE44" s="223"/>
    </row>
    <row r="45" spans="1:68" s="55" customFormat="1" ht="10.5" customHeight="1" x14ac:dyDescent="0.4">
      <c r="A45" s="210"/>
      <c r="B45" s="306"/>
      <c r="C45" s="306"/>
      <c r="D45" s="305"/>
      <c r="E45" s="306"/>
      <c r="F45" s="304"/>
      <c r="G45" s="304"/>
      <c r="H45" s="260"/>
      <c r="I45" s="79"/>
      <c r="J45" s="317"/>
      <c r="K45" s="317"/>
      <c r="L45" s="317"/>
      <c r="M45" s="317"/>
      <c r="N45" s="317"/>
      <c r="O45" s="83"/>
      <c r="P45" s="83"/>
      <c r="Q45" s="210"/>
      <c r="R45" s="84"/>
      <c r="S45" s="351"/>
      <c r="T45" s="238"/>
      <c r="U45" s="244"/>
      <c r="W45" s="346">
        <v>4</v>
      </c>
      <c r="X45" s="354" t="s">
        <v>310</v>
      </c>
      <c r="Y45" s="355"/>
      <c r="Z45" s="406" t="s">
        <v>494</v>
      </c>
      <c r="AA45" s="393"/>
      <c r="AB45" s="393"/>
      <c r="AC45" s="393"/>
      <c r="AD45" s="393"/>
      <c r="AE45" s="356"/>
      <c r="AF45" s="629" t="s">
        <v>575</v>
      </c>
      <c r="AG45" s="361"/>
      <c r="AH45" s="362"/>
    </row>
    <row r="46" spans="1:68" s="55" customFormat="1" ht="10.5" customHeight="1" x14ac:dyDescent="0.4">
      <c r="B46" s="354" t="s">
        <v>467</v>
      </c>
      <c r="C46" s="355"/>
      <c r="D46" s="356"/>
      <c r="E46" s="360" t="s">
        <v>468</v>
      </c>
      <c r="F46" s="361"/>
      <c r="G46" s="361"/>
      <c r="H46" s="361"/>
      <c r="I46" s="361"/>
      <c r="J46" s="361"/>
      <c r="K46" s="361"/>
      <c r="L46" s="362"/>
      <c r="M46" s="349" t="s">
        <v>112</v>
      </c>
      <c r="N46" s="350"/>
      <c r="O46" s="83"/>
      <c r="P46" s="83"/>
      <c r="Q46" s="210"/>
      <c r="R46" s="210"/>
      <c r="S46" s="302"/>
      <c r="T46" s="238"/>
      <c r="U46" s="244"/>
      <c r="V46" s="242"/>
      <c r="W46" s="346"/>
      <c r="X46" s="357"/>
      <c r="Y46" s="358"/>
      <c r="Z46" s="636"/>
      <c r="AA46" s="394"/>
      <c r="AB46" s="394"/>
      <c r="AC46" s="394"/>
      <c r="AD46" s="394"/>
      <c r="AE46" s="359"/>
      <c r="AF46" s="630"/>
      <c r="AG46" s="364"/>
      <c r="AH46" s="365"/>
      <c r="AV46" s="85"/>
      <c r="AW46" s="85"/>
      <c r="AX46" s="85"/>
      <c r="AY46" s="85"/>
      <c r="AZ46" s="85"/>
      <c r="BA46" s="85"/>
      <c r="BB46" s="85"/>
      <c r="BC46" s="85"/>
      <c r="BD46" s="85"/>
      <c r="BE46" s="85"/>
      <c r="BF46" s="85"/>
      <c r="BG46" s="85"/>
      <c r="BH46" s="85"/>
      <c r="BI46" s="85"/>
      <c r="BJ46" s="210"/>
      <c r="BK46" s="210"/>
      <c r="BL46" s="210"/>
      <c r="BM46" s="210"/>
      <c r="BN46" s="210"/>
      <c r="BO46" s="210"/>
      <c r="BP46" s="210"/>
    </row>
    <row r="47" spans="1:68" s="55" customFormat="1" ht="10.5" customHeight="1" x14ac:dyDescent="0.4">
      <c r="B47" s="357"/>
      <c r="C47" s="358"/>
      <c r="D47" s="359"/>
      <c r="E47" s="363"/>
      <c r="F47" s="364"/>
      <c r="G47" s="364"/>
      <c r="H47" s="364"/>
      <c r="I47" s="364"/>
      <c r="J47" s="364"/>
      <c r="K47" s="364"/>
      <c r="L47" s="365"/>
      <c r="M47" s="351"/>
      <c r="N47" s="351"/>
      <c r="O47" s="83"/>
      <c r="P47" s="83"/>
      <c r="Q47" s="210"/>
      <c r="R47" s="210"/>
      <c r="S47" s="217"/>
      <c r="T47" s="238"/>
      <c r="U47" s="383" t="s">
        <v>445</v>
      </c>
      <c r="V47" s="69"/>
      <c r="W47" s="346">
        <v>5</v>
      </c>
      <c r="X47" s="354" t="s">
        <v>311</v>
      </c>
      <c r="Y47" s="355"/>
      <c r="Z47" s="406" t="s">
        <v>448</v>
      </c>
      <c r="AA47" s="393"/>
      <c r="AB47" s="393"/>
      <c r="AC47" s="393"/>
      <c r="AD47" s="393"/>
      <c r="AE47" s="356"/>
      <c r="AF47" s="211"/>
      <c r="AG47" s="211"/>
      <c r="AV47" s="86"/>
      <c r="AW47" s="86"/>
      <c r="AX47" s="86"/>
      <c r="AY47" s="86"/>
      <c r="AZ47" s="86"/>
      <c r="BA47" s="86"/>
      <c r="BB47" s="86"/>
      <c r="BC47" s="86"/>
      <c r="BD47" s="86"/>
      <c r="BE47" s="86"/>
      <c r="BF47" s="86"/>
      <c r="BG47" s="86"/>
      <c r="BH47" s="86"/>
      <c r="BI47" s="86"/>
      <c r="BJ47" s="210"/>
      <c r="BK47" s="210"/>
      <c r="BL47" s="210"/>
      <c r="BM47" s="210"/>
      <c r="BN47" s="210"/>
      <c r="BO47" s="210"/>
      <c r="BP47" s="210"/>
    </row>
    <row r="48" spans="1:68" s="55" customFormat="1" ht="10.5" customHeight="1" x14ac:dyDescent="0.4">
      <c r="B48" s="631" t="s">
        <v>475</v>
      </c>
      <c r="C48" s="631"/>
      <c r="D48" s="631"/>
      <c r="E48" s="631"/>
      <c r="F48" s="631"/>
      <c r="G48" s="631"/>
      <c r="H48" s="631"/>
      <c r="I48" s="631"/>
      <c r="J48" s="631"/>
      <c r="K48" s="631"/>
      <c r="L48" s="631"/>
      <c r="M48" s="631"/>
      <c r="N48" s="631"/>
      <c r="O48" s="214"/>
      <c r="P48" s="214"/>
      <c r="Q48" s="211"/>
      <c r="R48" s="211"/>
      <c r="S48" s="217"/>
      <c r="T48" s="234"/>
      <c r="U48" s="383"/>
      <c r="V48" s="242"/>
      <c r="W48" s="346"/>
      <c r="X48" s="357"/>
      <c r="Y48" s="358"/>
      <c r="Z48" s="636"/>
      <c r="AA48" s="394"/>
      <c r="AB48" s="394"/>
      <c r="AC48" s="394"/>
      <c r="AD48" s="394"/>
      <c r="AE48" s="359"/>
      <c r="AF48" s="211"/>
      <c r="AG48" s="211"/>
      <c r="AV48" s="86"/>
      <c r="AW48" s="86"/>
      <c r="AX48" s="86"/>
      <c r="AY48" s="86"/>
      <c r="AZ48" s="86"/>
      <c r="BA48" s="86"/>
      <c r="BB48" s="86"/>
      <c r="BC48" s="86"/>
      <c r="BD48" s="86"/>
      <c r="BE48" s="86"/>
      <c r="BF48" s="86"/>
      <c r="BG48" s="86"/>
      <c r="BH48" s="86"/>
      <c r="BI48" s="86"/>
      <c r="BJ48" s="210"/>
      <c r="BK48" s="210"/>
      <c r="BL48" s="210"/>
      <c r="BM48" s="210"/>
      <c r="BN48" s="210"/>
      <c r="BO48" s="210"/>
      <c r="BP48" s="210"/>
    </row>
    <row r="49" spans="1:68" s="55" customFormat="1" ht="10.5" customHeight="1" thickBot="1" x14ac:dyDescent="0.45">
      <c r="B49" s="632"/>
      <c r="C49" s="632"/>
      <c r="D49" s="632"/>
      <c r="E49" s="632"/>
      <c r="F49" s="632"/>
      <c r="G49" s="632"/>
      <c r="H49" s="632"/>
      <c r="I49" s="632"/>
      <c r="J49" s="632"/>
      <c r="K49" s="632"/>
      <c r="L49" s="632"/>
      <c r="M49" s="632"/>
      <c r="N49" s="632"/>
      <c r="O49" s="214"/>
      <c r="P49" s="214"/>
      <c r="Q49" s="211"/>
      <c r="R49" s="211"/>
      <c r="S49" s="238"/>
      <c r="T49" s="238"/>
      <c r="U49" s="213"/>
      <c r="V49" s="69"/>
      <c r="W49" s="348">
        <v>6</v>
      </c>
      <c r="X49" s="354" t="s">
        <v>312</v>
      </c>
      <c r="Y49" s="355"/>
      <c r="Z49" s="398" t="s">
        <v>495</v>
      </c>
      <c r="AA49" s="624"/>
      <c r="AB49" s="624"/>
      <c r="AC49" s="624"/>
      <c r="AD49" s="624"/>
      <c r="AE49" s="625"/>
      <c r="AF49" s="623" t="s">
        <v>574</v>
      </c>
      <c r="AG49" s="624"/>
      <c r="AH49" s="625"/>
      <c r="AV49" s="86"/>
      <c r="AW49" s="86"/>
      <c r="AX49" s="86"/>
      <c r="AY49" s="86"/>
      <c r="AZ49" s="86"/>
      <c r="BA49" s="86"/>
      <c r="BB49" s="86"/>
      <c r="BC49" s="86"/>
      <c r="BD49" s="86"/>
      <c r="BE49" s="86"/>
      <c r="BF49" s="86"/>
      <c r="BG49" s="86"/>
      <c r="BH49" s="86"/>
      <c r="BI49" s="86"/>
      <c r="BJ49" s="210"/>
      <c r="BK49" s="210"/>
      <c r="BL49" s="210"/>
      <c r="BM49" s="210"/>
      <c r="BN49" s="210"/>
      <c r="BO49" s="210"/>
      <c r="BP49" s="210"/>
    </row>
    <row r="50" spans="1:68" s="55" customFormat="1" ht="10.5" customHeight="1" x14ac:dyDescent="0.4">
      <c r="B50" s="349" t="s">
        <v>452</v>
      </c>
      <c r="C50" s="306"/>
      <c r="D50" s="313"/>
      <c r="E50" s="309"/>
      <c r="F50" s="346">
        <v>4</v>
      </c>
      <c r="G50" s="652" t="s">
        <v>297</v>
      </c>
      <c r="H50" s="653"/>
      <c r="I50" s="640" t="s">
        <v>477</v>
      </c>
      <c r="J50" s="641"/>
      <c r="K50" s="641"/>
      <c r="L50" s="641"/>
      <c r="M50" s="641"/>
      <c r="N50" s="642"/>
      <c r="O50" s="661"/>
      <c r="P50" s="662"/>
      <c r="Q50" s="211"/>
      <c r="R50" s="211"/>
      <c r="S50" s="217"/>
      <c r="T50" s="234"/>
      <c r="U50" s="235"/>
      <c r="V50" s="151"/>
      <c r="W50" s="348"/>
      <c r="X50" s="357"/>
      <c r="Y50" s="358"/>
      <c r="Z50" s="656"/>
      <c r="AA50" s="627"/>
      <c r="AB50" s="627"/>
      <c r="AC50" s="627"/>
      <c r="AD50" s="627"/>
      <c r="AE50" s="628"/>
      <c r="AF50" s="626"/>
      <c r="AG50" s="627"/>
      <c r="AH50" s="628"/>
      <c r="AV50" s="86"/>
      <c r="AW50" s="86"/>
      <c r="AX50" s="86"/>
      <c r="AY50" s="86"/>
      <c r="AZ50" s="86"/>
      <c r="BA50" s="86"/>
      <c r="BB50" s="86"/>
      <c r="BC50" s="86"/>
      <c r="BD50" s="86"/>
      <c r="BE50" s="86"/>
      <c r="BF50" s="86"/>
      <c r="BG50" s="86"/>
      <c r="BH50" s="86"/>
      <c r="BI50" s="86"/>
      <c r="BJ50" s="210"/>
      <c r="BK50" s="210"/>
      <c r="BL50" s="210"/>
      <c r="BM50" s="210"/>
      <c r="BN50" s="210"/>
      <c r="BO50" s="210"/>
      <c r="BP50" s="210"/>
    </row>
    <row r="51" spans="1:68" s="55" customFormat="1" ht="10.5" customHeight="1" thickBot="1" x14ac:dyDescent="0.45">
      <c r="B51" s="376"/>
      <c r="C51" s="306"/>
      <c r="D51" s="313"/>
      <c r="E51" s="307"/>
      <c r="F51" s="346"/>
      <c r="G51" s="654"/>
      <c r="H51" s="655"/>
      <c r="I51" s="643"/>
      <c r="J51" s="644"/>
      <c r="K51" s="644"/>
      <c r="L51" s="644"/>
      <c r="M51" s="644"/>
      <c r="N51" s="645"/>
      <c r="O51" s="663"/>
      <c r="P51" s="662"/>
      <c r="Q51" s="211"/>
      <c r="R51" s="211"/>
      <c r="S51" s="219"/>
      <c r="T51" s="219"/>
      <c r="U51" s="219"/>
      <c r="V51" s="219"/>
      <c r="W51" s="219"/>
      <c r="X51" s="219"/>
      <c r="Y51" s="219"/>
      <c r="Z51" s="219"/>
      <c r="AA51" s="219"/>
      <c r="AB51" s="219"/>
      <c r="AC51" s="219"/>
      <c r="AD51" s="211"/>
      <c r="AE51" s="211"/>
      <c r="AF51" s="211"/>
      <c r="AG51" s="211"/>
      <c r="AV51" s="86"/>
      <c r="AW51" s="86"/>
      <c r="AX51" s="86"/>
      <c r="AY51" s="86"/>
      <c r="AZ51" s="86"/>
      <c r="BA51" s="86"/>
      <c r="BB51" s="86"/>
      <c r="BC51" s="86"/>
      <c r="BD51" s="86"/>
      <c r="BE51" s="86"/>
      <c r="BF51" s="86"/>
      <c r="BG51" s="86"/>
      <c r="BH51" s="86"/>
      <c r="BI51" s="86"/>
      <c r="BJ51" s="210"/>
      <c r="BK51" s="210"/>
      <c r="BL51" s="210"/>
      <c r="BM51" s="210"/>
      <c r="BN51" s="210"/>
      <c r="BO51" s="210"/>
      <c r="BP51" s="210"/>
    </row>
    <row r="52" spans="1:68" s="55" customFormat="1" ht="10.5" customHeight="1" x14ac:dyDescent="0.4">
      <c r="B52" s="375" t="s">
        <v>453</v>
      </c>
      <c r="C52" s="306"/>
      <c r="D52" s="213"/>
      <c r="E52" s="308"/>
      <c r="F52" s="346">
        <v>5</v>
      </c>
      <c r="G52" s="659" t="s">
        <v>298</v>
      </c>
      <c r="H52" s="660"/>
      <c r="I52" s="670" t="s">
        <v>490</v>
      </c>
      <c r="J52" s="671"/>
      <c r="K52" s="671"/>
      <c r="L52" s="671"/>
      <c r="M52" s="671"/>
      <c r="N52" s="672"/>
      <c r="O52" s="214"/>
      <c r="P52" s="214"/>
      <c r="Q52" s="211"/>
      <c r="R52" s="211"/>
      <c r="S52" s="219"/>
      <c r="T52" s="219"/>
      <c r="U52" s="219"/>
      <c r="V52" s="219"/>
      <c r="W52" s="219"/>
      <c r="X52" s="219"/>
      <c r="Y52" s="219"/>
      <c r="Z52" s="219"/>
      <c r="AA52" s="219"/>
      <c r="AB52" s="219"/>
      <c r="AC52" s="219"/>
      <c r="AD52" s="211"/>
      <c r="AE52" s="211"/>
      <c r="AF52" s="211"/>
      <c r="AG52" s="211"/>
      <c r="AV52" s="86"/>
      <c r="AW52" s="86"/>
      <c r="AX52" s="86"/>
      <c r="AY52" s="86"/>
      <c r="AZ52" s="86"/>
      <c r="BA52" s="86"/>
      <c r="BB52" s="86"/>
      <c r="BC52" s="86"/>
      <c r="BD52" s="86"/>
      <c r="BE52" s="86"/>
      <c r="BF52" s="86"/>
      <c r="BG52" s="86"/>
      <c r="BH52" s="86"/>
      <c r="BI52" s="86"/>
      <c r="BJ52" s="210"/>
      <c r="BK52" s="210"/>
      <c r="BL52" s="210"/>
      <c r="BM52" s="210"/>
      <c r="BN52" s="210"/>
      <c r="BO52" s="210"/>
      <c r="BP52" s="210"/>
    </row>
    <row r="53" spans="1:68" s="55" customFormat="1" ht="10.5" customHeight="1" x14ac:dyDescent="0.4">
      <c r="B53" s="376"/>
      <c r="C53" s="306"/>
      <c r="D53" s="377" t="s">
        <v>253</v>
      </c>
      <c r="E53" s="307"/>
      <c r="F53" s="346"/>
      <c r="G53" s="357"/>
      <c r="H53" s="358"/>
      <c r="I53" s="673"/>
      <c r="J53" s="674"/>
      <c r="K53" s="674"/>
      <c r="L53" s="674"/>
      <c r="M53" s="674"/>
      <c r="N53" s="675"/>
      <c r="O53" s="214"/>
      <c r="P53" s="214"/>
      <c r="Q53" s="211"/>
      <c r="R53" s="211"/>
      <c r="S53" s="219"/>
      <c r="T53" s="219"/>
      <c r="U53" s="219"/>
      <c r="V53" s="219"/>
      <c r="W53" s="219"/>
      <c r="X53" s="219"/>
      <c r="Y53" s="219"/>
      <c r="Z53" s="219"/>
      <c r="AA53" s="219"/>
      <c r="AB53" s="219"/>
      <c r="AC53" s="219"/>
      <c r="AD53" s="211"/>
      <c r="AE53" s="211"/>
      <c r="AF53" s="211"/>
      <c r="AG53" s="211"/>
      <c r="AV53" s="86"/>
      <c r="AW53" s="86"/>
      <c r="AX53" s="86"/>
      <c r="AY53" s="86"/>
      <c r="AZ53" s="86"/>
      <c r="BA53" s="86"/>
      <c r="BB53" s="86"/>
      <c r="BC53" s="86"/>
      <c r="BD53" s="86"/>
      <c r="BE53" s="86"/>
      <c r="BF53" s="86"/>
      <c r="BG53" s="86"/>
      <c r="BH53" s="86"/>
      <c r="BI53" s="86"/>
      <c r="BJ53" s="210"/>
      <c r="BK53" s="210"/>
      <c r="BL53" s="210"/>
      <c r="BM53" s="210"/>
      <c r="BN53" s="210"/>
      <c r="BO53" s="210"/>
      <c r="BP53" s="210"/>
    </row>
    <row r="54" spans="1:68" s="55" customFormat="1" ht="10.5" customHeight="1" x14ac:dyDescent="0.4">
      <c r="B54" s="376" t="s">
        <v>358</v>
      </c>
      <c r="C54" s="306"/>
      <c r="D54" s="377"/>
      <c r="E54" s="308"/>
      <c r="F54" s="390">
        <v>6</v>
      </c>
      <c r="G54" s="354" t="s">
        <v>299</v>
      </c>
      <c r="H54" s="355"/>
      <c r="I54" s="676" t="s">
        <v>491</v>
      </c>
      <c r="J54" s="677"/>
      <c r="K54" s="677"/>
      <c r="L54" s="677"/>
      <c r="M54" s="677"/>
      <c r="N54" s="678"/>
      <c r="O54" s="629" t="s">
        <v>575</v>
      </c>
      <c r="P54" s="361"/>
      <c r="Q54" s="362"/>
      <c r="R54" s="211"/>
      <c r="S54" s="219"/>
      <c r="T54" s="219"/>
      <c r="U54" s="219"/>
      <c r="V54" s="219"/>
      <c r="W54" s="219"/>
      <c r="X54" s="219"/>
      <c r="Y54" s="219"/>
      <c r="Z54" s="219"/>
      <c r="AA54" s="219"/>
      <c r="AB54" s="219"/>
      <c r="AC54" s="219"/>
      <c r="AD54" s="211"/>
      <c r="AE54" s="211"/>
      <c r="AF54" s="211"/>
      <c r="AG54" s="211"/>
      <c r="AV54" s="86"/>
      <c r="AW54" s="86"/>
      <c r="AX54" s="86"/>
      <c r="AY54" s="86"/>
      <c r="AZ54" s="86"/>
      <c r="BA54" s="86"/>
      <c r="BB54" s="86"/>
      <c r="BC54" s="86"/>
      <c r="BD54" s="86"/>
      <c r="BE54" s="86"/>
      <c r="BF54" s="86"/>
      <c r="BG54" s="86"/>
      <c r="BH54" s="86"/>
      <c r="BI54" s="86"/>
      <c r="BJ54" s="210"/>
      <c r="BK54" s="210"/>
      <c r="BL54" s="210"/>
      <c r="BM54" s="210"/>
      <c r="BN54" s="210"/>
      <c r="BO54" s="210"/>
      <c r="BP54" s="210"/>
    </row>
    <row r="55" spans="1:68" s="55" customFormat="1" ht="10.5" customHeight="1" x14ac:dyDescent="0.4">
      <c r="B55" s="376"/>
      <c r="C55" s="310"/>
      <c r="E55" s="307"/>
      <c r="F55" s="390"/>
      <c r="G55" s="357"/>
      <c r="H55" s="358"/>
      <c r="I55" s="673"/>
      <c r="J55" s="674"/>
      <c r="K55" s="674"/>
      <c r="L55" s="674"/>
      <c r="M55" s="674"/>
      <c r="N55" s="675"/>
      <c r="O55" s="630"/>
      <c r="P55" s="364"/>
      <c r="Q55" s="365"/>
      <c r="R55" s="310"/>
      <c r="S55" s="310"/>
      <c r="T55" s="310"/>
      <c r="U55" s="310"/>
      <c r="V55" s="310"/>
      <c r="W55" s="310"/>
      <c r="X55" s="310"/>
      <c r="Y55" s="310"/>
      <c r="Z55" s="310"/>
      <c r="AA55" s="310"/>
      <c r="AB55" s="310"/>
      <c r="AC55" s="310"/>
      <c r="AD55" s="310"/>
      <c r="AE55" s="310"/>
      <c r="AF55" s="310"/>
      <c r="AG55" s="310"/>
      <c r="AV55" s="86"/>
      <c r="AW55" s="86"/>
      <c r="AX55" s="86"/>
      <c r="AY55" s="86"/>
      <c r="AZ55" s="86"/>
      <c r="BA55" s="86"/>
      <c r="BB55" s="86"/>
      <c r="BC55" s="86"/>
      <c r="BD55" s="86"/>
      <c r="BE55" s="86"/>
      <c r="BF55" s="86"/>
      <c r="BG55" s="86"/>
      <c r="BH55" s="86"/>
      <c r="BI55" s="86"/>
      <c r="BJ55" s="276"/>
      <c r="BK55" s="276"/>
      <c r="BL55" s="276"/>
      <c r="BM55" s="276"/>
      <c r="BN55" s="276"/>
      <c r="BO55" s="276"/>
      <c r="BP55" s="276"/>
    </row>
    <row r="56" spans="1:68" s="55" customFormat="1" ht="10.5" customHeight="1" x14ac:dyDescent="0.4">
      <c r="B56" s="376"/>
      <c r="C56" s="210"/>
      <c r="D56" s="210"/>
      <c r="E56" s="308"/>
      <c r="F56" s="390">
        <v>7</v>
      </c>
      <c r="G56" s="354" t="s">
        <v>300</v>
      </c>
      <c r="H56" s="355"/>
      <c r="I56" s="664" t="s">
        <v>492</v>
      </c>
      <c r="J56" s="665"/>
      <c r="K56" s="665"/>
      <c r="L56" s="665"/>
      <c r="M56" s="665"/>
      <c r="N56" s="666"/>
      <c r="O56" s="623" t="s">
        <v>574</v>
      </c>
      <c r="P56" s="624"/>
      <c r="Q56" s="625"/>
      <c r="R56" s="211"/>
      <c r="S56" s="219"/>
      <c r="T56" s="219"/>
      <c r="U56" s="219"/>
      <c r="V56" s="219"/>
      <c r="W56" s="219"/>
      <c r="X56" s="219"/>
      <c r="Y56" s="219"/>
      <c r="Z56" s="219"/>
      <c r="AA56" s="219"/>
      <c r="AB56" s="219"/>
      <c r="AC56" s="219"/>
      <c r="AD56" s="211"/>
      <c r="AE56" s="211"/>
      <c r="AF56" s="211"/>
      <c r="AG56" s="211"/>
      <c r="AV56" s="86"/>
      <c r="AW56" s="86"/>
      <c r="AX56" s="86"/>
      <c r="AY56" s="86"/>
      <c r="AZ56" s="86"/>
      <c r="BA56" s="86"/>
      <c r="BB56" s="86"/>
      <c r="BC56" s="86"/>
      <c r="BD56" s="86"/>
      <c r="BE56" s="86"/>
      <c r="BF56" s="86"/>
      <c r="BG56" s="86"/>
      <c r="BH56" s="86"/>
      <c r="BI56" s="86"/>
      <c r="BJ56" s="210"/>
      <c r="BK56" s="210"/>
      <c r="BL56" s="210"/>
      <c r="BM56" s="210"/>
      <c r="BN56" s="210"/>
      <c r="BO56" s="210"/>
      <c r="BP56" s="210"/>
    </row>
    <row r="57" spans="1:68" s="55" customFormat="1" ht="10.5" customHeight="1" x14ac:dyDescent="0.4">
      <c r="B57" s="351"/>
      <c r="C57" s="210"/>
      <c r="D57" s="210"/>
      <c r="E57" s="210"/>
      <c r="F57" s="390"/>
      <c r="G57" s="357"/>
      <c r="H57" s="358"/>
      <c r="I57" s="667"/>
      <c r="J57" s="668"/>
      <c r="K57" s="668"/>
      <c r="L57" s="668"/>
      <c r="M57" s="668"/>
      <c r="N57" s="669"/>
      <c r="O57" s="626"/>
      <c r="P57" s="627"/>
      <c r="Q57" s="628"/>
      <c r="R57" s="211"/>
      <c r="S57" s="210"/>
      <c r="T57" s="210"/>
      <c r="U57" s="215"/>
      <c r="V57" s="210"/>
      <c r="W57" s="214"/>
      <c r="X57" s="212"/>
      <c r="Y57" s="212"/>
      <c r="Z57" s="212"/>
      <c r="AA57" s="212"/>
      <c r="AB57" s="212"/>
      <c r="AC57" s="212"/>
      <c r="AD57" s="211"/>
      <c r="AE57" s="211"/>
      <c r="AF57" s="211"/>
      <c r="AG57" s="211"/>
      <c r="AV57" s="86"/>
      <c r="AW57" s="86"/>
      <c r="AX57" s="86"/>
      <c r="AY57" s="86"/>
      <c r="AZ57" s="86"/>
      <c r="BA57" s="86"/>
      <c r="BB57" s="86"/>
      <c r="BC57" s="86"/>
      <c r="BD57" s="86"/>
      <c r="BE57" s="86"/>
      <c r="BF57" s="86"/>
      <c r="BG57" s="86"/>
      <c r="BH57" s="86"/>
      <c r="BI57" s="86"/>
      <c r="BJ57" s="210"/>
      <c r="BK57" s="210"/>
      <c r="BL57" s="210"/>
      <c r="BM57" s="210"/>
      <c r="BN57" s="210"/>
      <c r="BO57" s="210"/>
      <c r="BP57" s="210"/>
    </row>
    <row r="58" spans="1:68" ht="12.75" customHeight="1" x14ac:dyDescent="0.4">
      <c r="C58" s="172"/>
      <c r="D58" s="172"/>
      <c r="E58" s="172"/>
      <c r="F58" s="172"/>
      <c r="G58" s="172"/>
      <c r="H58" s="172"/>
      <c r="I58" s="172"/>
      <c r="J58" s="172"/>
      <c r="K58" s="172"/>
      <c r="L58" s="172"/>
      <c r="M58" s="172"/>
      <c r="N58" s="172"/>
      <c r="O58" s="172"/>
      <c r="P58" s="172"/>
      <c r="Q58" s="172"/>
      <c r="R58" s="169"/>
      <c r="S58" s="169"/>
      <c r="T58" s="168"/>
      <c r="U58" s="315"/>
      <c r="V58" s="311"/>
      <c r="W58" s="311"/>
      <c r="X58" s="311"/>
      <c r="Y58" s="311"/>
      <c r="Z58" s="311"/>
      <c r="AA58" s="311"/>
      <c r="AB58" s="311"/>
      <c r="AC58" s="311"/>
      <c r="AD58" s="311"/>
      <c r="AE58" s="311"/>
      <c r="AF58" s="147"/>
      <c r="AG58" s="147"/>
      <c r="AH58" s="147"/>
    </row>
    <row r="59" spans="1:68" ht="20.45" customHeight="1" x14ac:dyDescent="0.4">
      <c r="B59" s="318" t="s">
        <v>497</v>
      </c>
      <c r="C59" s="391" t="s">
        <v>498</v>
      </c>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row>
    <row r="60" spans="1:68" ht="10.5" customHeight="1" x14ac:dyDescent="0.4">
      <c r="A60" s="71"/>
      <c r="B60" s="318"/>
      <c r="C60" s="306"/>
      <c r="D60" s="160"/>
      <c r="E60" s="306"/>
      <c r="F60" s="304"/>
      <c r="G60" s="304"/>
      <c r="H60" s="306"/>
      <c r="I60" s="79"/>
      <c r="J60" s="317"/>
      <c r="K60" s="317"/>
      <c r="L60" s="317"/>
      <c r="M60" s="317"/>
      <c r="N60" s="317"/>
      <c r="O60" s="173"/>
      <c r="P60" s="173"/>
      <c r="Q60" s="173"/>
      <c r="R60" s="169"/>
      <c r="S60" s="169"/>
      <c r="T60" s="168"/>
      <c r="U60" s="315"/>
      <c r="V60" s="311"/>
      <c r="W60" s="311"/>
      <c r="X60" s="311"/>
      <c r="Y60" s="311"/>
      <c r="Z60" s="311"/>
      <c r="AA60" s="311"/>
      <c r="AB60" s="311"/>
      <c r="AC60" s="311"/>
      <c r="AD60" s="311"/>
      <c r="AE60" s="311"/>
      <c r="AF60" s="147"/>
      <c r="AG60" s="147"/>
      <c r="AH60" s="147"/>
    </row>
    <row r="61" spans="1:68" ht="20.45" customHeight="1" x14ac:dyDescent="0.4">
      <c r="A61" s="71"/>
      <c r="B61" s="318" t="s">
        <v>497</v>
      </c>
      <c r="C61" s="391" t="s">
        <v>501</v>
      </c>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row>
    <row r="62" spans="1:68" ht="20.45" customHeight="1" x14ac:dyDescent="0.4">
      <c r="A62" s="71"/>
      <c r="B62" s="318"/>
      <c r="C62" s="391" t="s">
        <v>499</v>
      </c>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row>
    <row r="63" spans="1:68" ht="10.5" customHeight="1" x14ac:dyDescent="0.4">
      <c r="A63" s="71"/>
      <c r="B63" s="318"/>
      <c r="C63" s="306"/>
      <c r="D63" s="306"/>
      <c r="E63" s="306"/>
      <c r="F63" s="304"/>
      <c r="G63" s="260"/>
      <c r="H63" s="314"/>
      <c r="I63" s="317"/>
      <c r="J63" s="317"/>
      <c r="K63" s="317"/>
      <c r="L63" s="317"/>
      <c r="M63" s="317"/>
      <c r="N63" s="317"/>
      <c r="O63" s="169"/>
      <c r="P63" s="169"/>
      <c r="Q63" s="169"/>
      <c r="R63" s="169"/>
      <c r="S63" s="169"/>
      <c r="T63" s="168"/>
      <c r="U63" s="315"/>
      <c r="V63" s="311"/>
      <c r="W63" s="311"/>
      <c r="X63" s="311"/>
      <c r="Y63" s="311"/>
      <c r="Z63" s="311"/>
      <c r="AA63" s="311"/>
      <c r="AB63" s="311"/>
      <c r="AC63" s="311"/>
      <c r="AD63" s="311"/>
      <c r="AE63" s="311"/>
      <c r="AF63" s="147"/>
      <c r="AG63" s="124"/>
      <c r="AH63" s="124"/>
    </row>
    <row r="64" spans="1:68" ht="20.45" customHeight="1" x14ac:dyDescent="0.4">
      <c r="A64" s="71"/>
      <c r="B64" s="318" t="s">
        <v>497</v>
      </c>
      <c r="C64" s="391" t="s">
        <v>500</v>
      </c>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row>
    <row r="65" spans="1:34" ht="10.5" customHeight="1" x14ac:dyDescent="0.4">
      <c r="A65" s="74"/>
      <c r="B65" s="320"/>
      <c r="C65" s="306"/>
      <c r="D65" s="306"/>
      <c r="E65" s="306"/>
      <c r="F65" s="304"/>
      <c r="G65" s="260"/>
      <c r="H65" s="314"/>
      <c r="I65" s="317"/>
      <c r="J65" s="317"/>
      <c r="K65" s="317"/>
      <c r="L65" s="317"/>
      <c r="M65" s="317"/>
      <c r="N65" s="317"/>
      <c r="O65" s="169"/>
      <c r="P65" s="169"/>
      <c r="Q65" s="169"/>
      <c r="R65" s="169"/>
      <c r="S65" s="169"/>
      <c r="T65" s="168"/>
      <c r="U65" s="316"/>
      <c r="V65" s="312"/>
      <c r="W65" s="312"/>
      <c r="X65" s="312"/>
      <c r="Y65" s="312"/>
      <c r="Z65" s="312"/>
      <c r="AA65" s="312"/>
      <c r="AB65" s="312"/>
      <c r="AC65" s="312"/>
      <c r="AD65" s="312"/>
      <c r="AE65" s="312"/>
      <c r="AF65" s="147"/>
      <c r="AG65" s="124"/>
      <c r="AH65" s="124"/>
    </row>
    <row r="66" spans="1:34" ht="20.45" customHeight="1" x14ac:dyDescent="0.4">
      <c r="A66" s="71"/>
      <c r="B66" s="320" t="s">
        <v>497</v>
      </c>
      <c r="C66" s="657" t="s">
        <v>506</v>
      </c>
      <c r="D66" s="658"/>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c r="AE66" s="658"/>
      <c r="AF66" s="658"/>
      <c r="AG66" s="658"/>
      <c r="AH66" s="658"/>
    </row>
    <row r="67" spans="1:34" ht="20.45" customHeight="1" thickBot="1" x14ac:dyDescent="0.45">
      <c r="B67" s="170"/>
      <c r="C67" s="657" t="s">
        <v>505</v>
      </c>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row>
    <row r="68" spans="1:34" s="167" customFormat="1" ht="20.45" customHeight="1" x14ac:dyDescent="0.4">
      <c r="B68" s="321" t="s">
        <v>497</v>
      </c>
      <c r="C68" s="646" t="s">
        <v>576</v>
      </c>
      <c r="D68" s="647"/>
      <c r="E68" s="647"/>
      <c r="F68" s="647"/>
      <c r="G68" s="647"/>
      <c r="H68" s="647"/>
      <c r="I68" s="647"/>
      <c r="J68" s="647"/>
      <c r="K68" s="647"/>
      <c r="L68" s="647"/>
      <c r="M68" s="647"/>
      <c r="N68" s="647"/>
      <c r="O68" s="647"/>
      <c r="P68" s="647"/>
      <c r="Q68" s="647"/>
      <c r="R68" s="647"/>
      <c r="S68" s="647"/>
      <c r="T68" s="647"/>
      <c r="U68" s="647"/>
      <c r="V68" s="647"/>
      <c r="W68" s="647"/>
      <c r="X68" s="647"/>
      <c r="Y68" s="647"/>
      <c r="Z68" s="647"/>
      <c r="AA68" s="647"/>
      <c r="AB68" s="647"/>
      <c r="AC68" s="647"/>
      <c r="AD68" s="647"/>
      <c r="AE68" s="647"/>
      <c r="AF68" s="647"/>
      <c r="AG68" s="647"/>
      <c r="AH68" s="648"/>
    </row>
    <row r="69" spans="1:34" s="167" customFormat="1" ht="20.45" customHeight="1" thickBot="1" x14ac:dyDescent="0.45">
      <c r="B69" s="322"/>
      <c r="C69" s="649" t="s">
        <v>577</v>
      </c>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1"/>
    </row>
    <row r="70" spans="1:34" ht="12.75" customHeight="1" x14ac:dyDescent="0.4">
      <c r="C70" s="169"/>
      <c r="D70" s="169"/>
      <c r="E70" s="169"/>
      <c r="F70" s="169"/>
      <c r="G70" s="170"/>
      <c r="H70" s="161"/>
      <c r="I70" s="161"/>
      <c r="J70" s="171"/>
      <c r="K70" s="171"/>
      <c r="L70" s="171"/>
      <c r="M70" s="171"/>
      <c r="N70" s="171"/>
      <c r="O70" s="171"/>
      <c r="P70" s="163"/>
      <c r="Q70" s="162"/>
      <c r="R70" s="169"/>
      <c r="S70" s="169"/>
      <c r="T70" s="147"/>
      <c r="U70" s="147"/>
      <c r="V70" s="147"/>
      <c r="W70" s="96"/>
      <c r="X70" s="198"/>
      <c r="Y70" s="198"/>
      <c r="Z70" s="198"/>
      <c r="AA70" s="197"/>
      <c r="AB70" s="198"/>
      <c r="AC70" s="198"/>
      <c r="AD70" s="198"/>
      <c r="AE70" s="198"/>
      <c r="AF70" s="123"/>
      <c r="AG70" s="123"/>
      <c r="AH70" s="123"/>
    </row>
    <row r="71" spans="1:34" ht="18.75" x14ac:dyDescent="0.4">
      <c r="A71" s="167"/>
      <c r="B71" s="72"/>
      <c r="C71" s="72"/>
      <c r="D71" s="72"/>
      <c r="E71" s="72"/>
      <c r="F71" s="72"/>
      <c r="G71" s="166"/>
      <c r="H71" s="145"/>
      <c r="I71" s="145"/>
      <c r="J71" s="146"/>
      <c r="K71" s="146"/>
      <c r="L71" s="146"/>
      <c r="M71" s="146"/>
      <c r="N71" s="146"/>
      <c r="O71" s="146"/>
      <c r="P71" s="73"/>
      <c r="Q71" s="167"/>
      <c r="W71" s="198"/>
      <c r="X71" s="198"/>
      <c r="Y71" s="198"/>
      <c r="Z71" s="198"/>
      <c r="AA71" s="198"/>
      <c r="AB71" s="198"/>
      <c r="AC71" s="198"/>
      <c r="AD71" s="198"/>
      <c r="AE71" s="198"/>
    </row>
    <row r="72" spans="1:34" ht="18.75" x14ac:dyDescent="0.4">
      <c r="A72" s="167"/>
      <c r="B72" s="72"/>
      <c r="C72" s="72"/>
      <c r="D72" s="72"/>
      <c r="E72" s="72"/>
      <c r="F72" s="72"/>
      <c r="G72" s="166"/>
      <c r="H72" s="145"/>
      <c r="I72" s="145"/>
      <c r="J72" s="146"/>
      <c r="K72" s="146"/>
      <c r="L72" s="146"/>
      <c r="M72" s="146"/>
      <c r="N72" s="146"/>
      <c r="O72" s="146"/>
      <c r="P72" s="73"/>
      <c r="Q72" s="167"/>
      <c r="W72" s="96"/>
      <c r="X72" s="198"/>
      <c r="Y72" s="198"/>
      <c r="Z72" s="198"/>
      <c r="AA72" s="197"/>
      <c r="AB72" s="198"/>
      <c r="AC72" s="198"/>
      <c r="AD72" s="198"/>
      <c r="AE72" s="198"/>
    </row>
    <row r="73" spans="1:34" ht="18.75" x14ac:dyDescent="0.4">
      <c r="A73" s="167"/>
      <c r="B73" s="72"/>
      <c r="C73" s="72"/>
      <c r="D73" s="72"/>
      <c r="E73" s="72"/>
      <c r="F73" s="72"/>
      <c r="G73" s="166"/>
      <c r="H73" s="145"/>
      <c r="I73" s="145"/>
      <c r="J73" s="146"/>
      <c r="K73" s="146"/>
      <c r="L73" s="146"/>
      <c r="M73" s="146"/>
      <c r="N73" s="146"/>
      <c r="O73" s="146"/>
      <c r="P73" s="73"/>
      <c r="Q73" s="167"/>
      <c r="W73" s="198"/>
      <c r="X73" s="198"/>
      <c r="Y73" s="198"/>
      <c r="Z73" s="198"/>
      <c r="AA73" s="198"/>
      <c r="AB73" s="198"/>
      <c r="AC73" s="198"/>
      <c r="AD73" s="198"/>
      <c r="AE73" s="198"/>
    </row>
    <row r="74" spans="1:34" ht="14.25" x14ac:dyDescent="0.4">
      <c r="A74" s="167"/>
      <c r="B74" s="72"/>
      <c r="C74" s="72"/>
      <c r="D74" s="72"/>
      <c r="E74" s="72"/>
      <c r="F74" s="72"/>
      <c r="G74" s="166"/>
      <c r="H74" s="145"/>
      <c r="I74" s="145"/>
      <c r="J74" s="146"/>
      <c r="K74" s="146"/>
      <c r="L74" s="146"/>
      <c r="M74" s="146"/>
      <c r="N74" s="146"/>
      <c r="O74" s="146"/>
      <c r="P74" s="73"/>
      <c r="Q74" s="167"/>
    </row>
    <row r="75" spans="1:34" ht="14.25" x14ac:dyDescent="0.4">
      <c r="A75" s="167"/>
      <c r="B75" s="72"/>
      <c r="C75" s="72"/>
      <c r="D75" s="72"/>
      <c r="E75" s="72"/>
      <c r="F75" s="72"/>
      <c r="G75" s="166"/>
      <c r="H75" s="145"/>
      <c r="I75" s="145"/>
      <c r="J75" s="146"/>
      <c r="K75" s="146"/>
      <c r="L75" s="146"/>
      <c r="M75" s="146"/>
      <c r="N75" s="146"/>
      <c r="O75" s="146"/>
      <c r="P75" s="73"/>
      <c r="Q75" s="167"/>
    </row>
    <row r="76" spans="1:34" ht="14.25" x14ac:dyDescent="0.4">
      <c r="A76" s="167"/>
      <c r="B76" s="72"/>
      <c r="C76" s="72"/>
      <c r="D76" s="72"/>
      <c r="E76" s="72"/>
      <c r="F76" s="72"/>
      <c r="G76" s="166"/>
      <c r="H76" s="145"/>
      <c r="I76" s="145"/>
      <c r="J76" s="146"/>
      <c r="K76" s="146"/>
      <c r="L76" s="146"/>
      <c r="M76" s="146"/>
      <c r="N76" s="146"/>
      <c r="O76" s="146"/>
      <c r="P76" s="73"/>
      <c r="Q76" s="167"/>
    </row>
    <row r="77" spans="1:34" ht="14.25" x14ac:dyDescent="0.4">
      <c r="A77" s="167"/>
      <c r="B77" s="72"/>
      <c r="C77" s="72"/>
      <c r="D77" s="72"/>
      <c r="E77" s="72"/>
      <c r="F77" s="72"/>
      <c r="G77" s="166"/>
      <c r="H77" s="145"/>
      <c r="I77" s="145"/>
      <c r="J77" s="146"/>
      <c r="K77" s="146"/>
      <c r="L77" s="146"/>
      <c r="M77" s="146"/>
      <c r="N77" s="146"/>
      <c r="O77" s="146"/>
      <c r="P77" s="73"/>
      <c r="Q77" s="167"/>
    </row>
    <row r="78" spans="1:34" x14ac:dyDescent="0.4">
      <c r="A78" s="172"/>
      <c r="B78" s="172"/>
      <c r="C78" s="172"/>
      <c r="D78" s="172"/>
      <c r="E78" s="172"/>
      <c r="F78" s="172"/>
      <c r="G78" s="172"/>
      <c r="H78" s="172"/>
      <c r="I78" s="172"/>
      <c r="J78" s="172"/>
      <c r="K78" s="172"/>
      <c r="L78" s="172"/>
      <c r="M78" s="172"/>
      <c r="N78" s="172"/>
      <c r="O78" s="172"/>
      <c r="P78" s="169"/>
      <c r="Q78" s="169"/>
    </row>
    <row r="79" spans="1:34" x14ac:dyDescent="0.4">
      <c r="A79" s="172"/>
      <c r="B79" s="172"/>
      <c r="C79" s="172"/>
      <c r="D79" s="172"/>
      <c r="E79" s="172"/>
      <c r="F79" s="172"/>
      <c r="G79" s="172"/>
      <c r="H79" s="172"/>
      <c r="I79" s="172"/>
      <c r="J79" s="172"/>
      <c r="K79" s="172"/>
      <c r="L79" s="172"/>
      <c r="M79" s="172"/>
      <c r="N79" s="172"/>
      <c r="O79" s="172"/>
      <c r="P79" s="169"/>
      <c r="Q79" s="169"/>
    </row>
    <row r="80" spans="1:34" x14ac:dyDescent="0.4">
      <c r="A80" s="173"/>
      <c r="B80" s="173"/>
      <c r="C80" s="173"/>
      <c r="D80" s="173"/>
      <c r="E80" s="173"/>
      <c r="F80" s="173"/>
      <c r="G80" s="173"/>
      <c r="H80" s="173"/>
      <c r="I80" s="173"/>
      <c r="J80" s="173"/>
      <c r="K80" s="173"/>
      <c r="L80" s="173"/>
      <c r="M80" s="173"/>
      <c r="N80" s="173"/>
      <c r="O80" s="173"/>
      <c r="P80" s="169"/>
      <c r="Q80" s="169"/>
    </row>
    <row r="81" spans="1:17" x14ac:dyDescent="0.4">
      <c r="A81" s="173"/>
      <c r="B81" s="173"/>
      <c r="C81" s="173"/>
      <c r="D81" s="173"/>
      <c r="E81" s="173"/>
      <c r="F81" s="173"/>
      <c r="G81" s="173"/>
      <c r="H81" s="173"/>
      <c r="I81" s="173"/>
      <c r="J81" s="173"/>
      <c r="K81" s="173"/>
      <c r="L81" s="173"/>
      <c r="M81" s="173"/>
      <c r="N81" s="173"/>
      <c r="O81" s="173"/>
      <c r="P81" s="169"/>
      <c r="Q81" s="169"/>
    </row>
    <row r="82" spans="1:17" x14ac:dyDescent="0.4">
      <c r="A82" s="173"/>
      <c r="B82" s="173"/>
      <c r="C82" s="173"/>
      <c r="D82" s="173"/>
      <c r="E82" s="173"/>
      <c r="F82" s="173"/>
      <c r="G82" s="173"/>
      <c r="H82" s="173"/>
      <c r="I82" s="173"/>
      <c r="J82" s="173"/>
      <c r="K82" s="173"/>
      <c r="L82" s="173"/>
      <c r="M82" s="173"/>
      <c r="N82" s="173"/>
      <c r="O82" s="173"/>
      <c r="P82" s="169"/>
      <c r="Q82" s="169"/>
    </row>
    <row r="83" spans="1:17" x14ac:dyDescent="0.4">
      <c r="A83" s="169"/>
      <c r="B83" s="169"/>
      <c r="C83" s="169"/>
      <c r="D83" s="169"/>
      <c r="E83" s="169"/>
      <c r="F83" s="169"/>
      <c r="G83" s="169"/>
      <c r="H83" s="169"/>
      <c r="I83" s="169"/>
      <c r="J83" s="169"/>
      <c r="K83" s="169"/>
      <c r="L83" s="169"/>
      <c r="M83" s="169"/>
      <c r="N83" s="169"/>
      <c r="O83" s="169"/>
      <c r="P83" s="169"/>
      <c r="Q83" s="169"/>
    </row>
    <row r="84" spans="1:17" x14ac:dyDescent="0.4">
      <c r="A84" s="169"/>
      <c r="B84" s="169"/>
      <c r="C84" s="169"/>
      <c r="D84" s="169"/>
      <c r="E84" s="169"/>
      <c r="F84" s="169"/>
      <c r="G84" s="169"/>
      <c r="H84" s="169"/>
      <c r="I84" s="169"/>
      <c r="J84" s="169"/>
      <c r="K84" s="169"/>
      <c r="L84" s="169"/>
      <c r="M84" s="169"/>
      <c r="N84" s="169"/>
      <c r="O84" s="169"/>
      <c r="P84" s="169"/>
      <c r="Q84" s="169"/>
    </row>
    <row r="85" spans="1:17" x14ac:dyDescent="0.4">
      <c r="A85" s="169"/>
      <c r="B85" s="169"/>
      <c r="C85" s="169"/>
      <c r="D85" s="169"/>
      <c r="E85" s="169"/>
      <c r="F85" s="169"/>
      <c r="G85" s="169"/>
      <c r="H85" s="169"/>
      <c r="I85" s="169"/>
      <c r="J85" s="169"/>
      <c r="K85" s="169"/>
      <c r="L85" s="169"/>
      <c r="M85" s="169"/>
      <c r="N85" s="169"/>
      <c r="O85" s="169"/>
      <c r="P85" s="169"/>
      <c r="Q85" s="169"/>
    </row>
    <row r="86" spans="1:17" x14ac:dyDescent="0.4">
      <c r="A86" s="169"/>
      <c r="B86" s="169"/>
      <c r="C86" s="169"/>
      <c r="D86" s="169"/>
      <c r="E86" s="169"/>
      <c r="F86" s="169"/>
      <c r="G86" s="169"/>
      <c r="H86" s="169"/>
      <c r="I86" s="169"/>
      <c r="J86" s="169"/>
      <c r="K86" s="169"/>
      <c r="L86" s="169"/>
      <c r="M86" s="169"/>
      <c r="N86" s="169"/>
      <c r="O86" s="169"/>
      <c r="P86" s="169"/>
      <c r="Q86" s="169"/>
    </row>
    <row r="87" spans="1:17" ht="14.25" x14ac:dyDescent="0.4">
      <c r="A87" s="143"/>
      <c r="B87" s="72"/>
      <c r="C87" s="72"/>
      <c r="D87" s="72"/>
      <c r="E87" s="72"/>
      <c r="F87" s="72"/>
      <c r="G87" s="142"/>
      <c r="H87" s="145"/>
      <c r="I87" s="145"/>
      <c r="J87" s="146"/>
      <c r="K87" s="146"/>
      <c r="L87" s="146"/>
      <c r="M87" s="146"/>
      <c r="N87" s="146"/>
      <c r="O87" s="146"/>
      <c r="P87" s="73"/>
      <c r="Q87" s="143"/>
    </row>
    <row r="88" spans="1:17" x14ac:dyDescent="0.4">
      <c r="E88" s="71"/>
      <c r="F88" s="73"/>
      <c r="H88" s="71"/>
      <c r="I88" s="76"/>
      <c r="J88" s="76"/>
      <c r="K88" s="73"/>
      <c r="L88" s="73"/>
      <c r="M88" s="73"/>
      <c r="N88" s="73"/>
      <c r="O88" s="73"/>
      <c r="P88" s="73"/>
    </row>
  </sheetData>
  <mergeCells count="163">
    <mergeCell ref="Z13:AE14"/>
    <mergeCell ref="X17:Y18"/>
    <mergeCell ref="I9:N10"/>
    <mergeCell ref="G11:H12"/>
    <mergeCell ref="O29:Q30"/>
    <mergeCell ref="B10:B11"/>
    <mergeCell ref="W49:W50"/>
    <mergeCell ref="Z9:AE10"/>
    <mergeCell ref="B39:B40"/>
    <mergeCell ref="B41:B42"/>
    <mergeCell ref="B16:B17"/>
    <mergeCell ref="Z41:AE42"/>
    <mergeCell ref="S44:S45"/>
    <mergeCell ref="W45:W46"/>
    <mergeCell ref="X45:Y46"/>
    <mergeCell ref="Z45:AE46"/>
    <mergeCell ref="O41:Q42"/>
    <mergeCell ref="U39:U40"/>
    <mergeCell ref="W39:W40"/>
    <mergeCell ref="X39:Y40"/>
    <mergeCell ref="Z39:AE40"/>
    <mergeCell ref="W41:W42"/>
    <mergeCell ref="O37:Q38"/>
    <mergeCell ref="F13:F14"/>
    <mergeCell ref="W13:W14"/>
    <mergeCell ref="S14:S15"/>
    <mergeCell ref="F15:F16"/>
    <mergeCell ref="S16:S17"/>
    <mergeCell ref="W17:W18"/>
    <mergeCell ref="S18:S19"/>
    <mergeCell ref="U19:U20"/>
    <mergeCell ref="I11:N12"/>
    <mergeCell ref="F11:F12"/>
    <mergeCell ref="U11:U12"/>
    <mergeCell ref="S12:S13"/>
    <mergeCell ref="W11:W12"/>
    <mergeCell ref="W19:W20"/>
    <mergeCell ref="A1:AH1"/>
    <mergeCell ref="A2:AH2"/>
    <mergeCell ref="A3:AH3"/>
    <mergeCell ref="B6:D7"/>
    <mergeCell ref="M6:N7"/>
    <mergeCell ref="E6:L7"/>
    <mergeCell ref="AD6:AE7"/>
    <mergeCell ref="B8:O8"/>
    <mergeCell ref="S8:AE8"/>
    <mergeCell ref="S6:V7"/>
    <mergeCell ref="W6:AC7"/>
    <mergeCell ref="G9:H10"/>
    <mergeCell ref="F9:F10"/>
    <mergeCell ref="X19:Y20"/>
    <mergeCell ref="B35:N36"/>
    <mergeCell ref="F37:F38"/>
    <mergeCell ref="B12:B13"/>
    <mergeCell ref="D12:D13"/>
    <mergeCell ref="B14:B15"/>
    <mergeCell ref="B19:D20"/>
    <mergeCell ref="E19:L20"/>
    <mergeCell ref="M19:N20"/>
    <mergeCell ref="W37:W38"/>
    <mergeCell ref="X37:Y38"/>
    <mergeCell ref="B21:O22"/>
    <mergeCell ref="I37:N38"/>
    <mergeCell ref="X21:Y22"/>
    <mergeCell ref="F29:F30"/>
    <mergeCell ref="G23:H24"/>
    <mergeCell ref="I23:N24"/>
    <mergeCell ref="S33:V34"/>
    <mergeCell ref="G13:H14"/>
    <mergeCell ref="I13:N14"/>
    <mergeCell ref="G15:H16"/>
    <mergeCell ref="I15:N16"/>
    <mergeCell ref="G27:H28"/>
    <mergeCell ref="I27:N28"/>
    <mergeCell ref="G29:H30"/>
    <mergeCell ref="F23:F24"/>
    <mergeCell ref="B37:B38"/>
    <mergeCell ref="D39:D40"/>
    <mergeCell ref="F39:F40"/>
    <mergeCell ref="G39:H40"/>
    <mergeCell ref="I39:N40"/>
    <mergeCell ref="I29:N30"/>
    <mergeCell ref="B24:B25"/>
    <mergeCell ref="F25:F26"/>
    <mergeCell ref="B26:B27"/>
    <mergeCell ref="D26:D27"/>
    <mergeCell ref="F27:F28"/>
    <mergeCell ref="B28:B29"/>
    <mergeCell ref="G37:H38"/>
    <mergeCell ref="B33:D34"/>
    <mergeCell ref="E33:L34"/>
    <mergeCell ref="M33:N34"/>
    <mergeCell ref="G25:H26"/>
    <mergeCell ref="I25:N26"/>
    <mergeCell ref="B50:B51"/>
    <mergeCell ref="B52:B53"/>
    <mergeCell ref="B54:B55"/>
    <mergeCell ref="B56:B57"/>
    <mergeCell ref="O50:P51"/>
    <mergeCell ref="F56:F57"/>
    <mergeCell ref="G56:H57"/>
    <mergeCell ref="I56:N57"/>
    <mergeCell ref="B46:D47"/>
    <mergeCell ref="E46:L47"/>
    <mergeCell ref="M46:N47"/>
    <mergeCell ref="B48:N49"/>
    <mergeCell ref="F50:F51"/>
    <mergeCell ref="G50:H51"/>
    <mergeCell ref="I50:N51"/>
    <mergeCell ref="F52:F53"/>
    <mergeCell ref="G52:H53"/>
    <mergeCell ref="I52:N53"/>
    <mergeCell ref="D53:D54"/>
    <mergeCell ref="F54:F55"/>
    <mergeCell ref="G54:H55"/>
    <mergeCell ref="I54:N55"/>
    <mergeCell ref="C68:AH68"/>
    <mergeCell ref="C69:AH69"/>
    <mergeCell ref="Z37:AE38"/>
    <mergeCell ref="F41:F42"/>
    <mergeCell ref="G41:H42"/>
    <mergeCell ref="I41:N42"/>
    <mergeCell ref="X49:Y50"/>
    <mergeCell ref="Z49:AE50"/>
    <mergeCell ref="C66:AH66"/>
    <mergeCell ref="C67:AH67"/>
    <mergeCell ref="C59:AH59"/>
    <mergeCell ref="C61:AH61"/>
    <mergeCell ref="C62:AH62"/>
    <mergeCell ref="C64:AH64"/>
    <mergeCell ref="U47:U48"/>
    <mergeCell ref="W47:W48"/>
    <mergeCell ref="X47:Y48"/>
    <mergeCell ref="Z47:AE48"/>
    <mergeCell ref="X41:Y42"/>
    <mergeCell ref="O54:Q55"/>
    <mergeCell ref="O56:Q57"/>
    <mergeCell ref="S40:S41"/>
    <mergeCell ref="S42:S43"/>
    <mergeCell ref="O9:Q10"/>
    <mergeCell ref="O11:Q12"/>
    <mergeCell ref="AF37:AH38"/>
    <mergeCell ref="AF41:AH42"/>
    <mergeCell ref="AF45:AH46"/>
    <mergeCell ref="AF49:AH50"/>
    <mergeCell ref="AF21:AH22"/>
    <mergeCell ref="AF17:AH18"/>
    <mergeCell ref="AF9:AH10"/>
    <mergeCell ref="AF13:AH14"/>
    <mergeCell ref="O23:Q24"/>
    <mergeCell ref="O25:Q26"/>
    <mergeCell ref="W9:W10"/>
    <mergeCell ref="AD33:AE34"/>
    <mergeCell ref="S35:AE36"/>
    <mergeCell ref="X9:Y10"/>
    <mergeCell ref="Z21:AE22"/>
    <mergeCell ref="W21:W22"/>
    <mergeCell ref="W33:AC34"/>
    <mergeCell ref="Z17:AE18"/>
    <mergeCell ref="Z19:AE20"/>
    <mergeCell ref="X11:Y12"/>
    <mergeCell ref="Z11:AE12"/>
    <mergeCell ref="X13:Y14"/>
  </mergeCells>
  <phoneticPr fontId="1"/>
  <printOptions horizontalCentered="1"/>
  <pageMargins left="0.19685039370078741" right="0.19685039370078741" top="0.27559055118110237" bottom="0.27559055118110237" header="0.31496062992125984" footer="0.31496062992125984"/>
  <pageSetup paperSize="9" scale="92" orientation="portrait" r:id="rId1"/>
  <headerFooter>
    <oddFooter>&amp;C&amp;"ＭＳ ゴシック,標準"－２－</oddFooter>
  </headerFooter>
  <ignoredErrors>
    <ignoredError sqref="AF70:AG70 B88:Q88 AH70"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67FF9-18D0-4CEF-BA33-3954F908C5E7}">
  <sheetPr>
    <tabColor rgb="FFFFFF00"/>
  </sheetPr>
  <dimension ref="A2:AP95"/>
  <sheetViews>
    <sheetView view="pageBreakPreview" zoomScaleNormal="100" zoomScaleSheetLayoutView="100" workbookViewId="0">
      <selection activeCell="AW11" sqref="AW11"/>
    </sheetView>
  </sheetViews>
  <sheetFormatPr defaultColWidth="2.125" defaultRowHeight="14.25" x14ac:dyDescent="0.4"/>
  <cols>
    <col min="1" max="3" width="3.5" style="128" customWidth="1"/>
    <col min="4" max="41" width="2.25" style="128" customWidth="1"/>
    <col min="42" max="42" width="2.125" style="128" customWidth="1"/>
    <col min="43" max="16384" width="2.125" style="128"/>
  </cols>
  <sheetData>
    <row r="2" spans="1:42" ht="28.5" customHeight="1" x14ac:dyDescent="0.4">
      <c r="A2" s="612" t="s">
        <v>552</v>
      </c>
      <c r="B2" s="612"/>
      <c r="C2" s="612"/>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row>
    <row r="3" spans="1:42" ht="12" customHeight="1" x14ac:dyDescent="0.4"/>
    <row r="4" spans="1:42" ht="10.5" customHeight="1" x14ac:dyDescent="0.4">
      <c r="A4" s="545" t="s">
        <v>275</v>
      </c>
      <c r="B4" s="546"/>
      <c r="C4" s="546"/>
      <c r="D4" s="546"/>
      <c r="E4" s="547"/>
      <c r="F4" s="551" t="s">
        <v>521</v>
      </c>
      <c r="G4" s="572"/>
      <c r="H4" s="572"/>
      <c r="I4" s="572"/>
      <c r="J4" s="572"/>
      <c r="K4" s="572"/>
      <c r="L4" s="572"/>
      <c r="M4" s="572"/>
      <c r="N4" s="572"/>
      <c r="O4" s="572"/>
      <c r="P4" s="572"/>
      <c r="Q4" s="572"/>
      <c r="R4" s="572"/>
      <c r="S4" s="572"/>
      <c r="T4" s="552" t="s">
        <v>141</v>
      </c>
      <c r="U4" s="572"/>
      <c r="V4" s="572"/>
      <c r="W4" s="573"/>
      <c r="Y4" s="551" t="s">
        <v>89</v>
      </c>
      <c r="Z4" s="552"/>
      <c r="AA4" s="552"/>
      <c r="AB4" s="551" t="s">
        <v>520</v>
      </c>
      <c r="AC4" s="552"/>
      <c r="AD4" s="552"/>
      <c r="AE4" s="552"/>
      <c r="AF4" s="552"/>
      <c r="AG4" s="552"/>
      <c r="AH4" s="552"/>
      <c r="AI4" s="552"/>
      <c r="AJ4" s="552"/>
      <c r="AK4" s="552"/>
      <c r="AL4" s="600"/>
      <c r="AM4" s="600"/>
      <c r="AN4" s="600"/>
      <c r="AO4" s="601"/>
    </row>
    <row r="5" spans="1:42" ht="10.5" customHeight="1" x14ac:dyDescent="0.4">
      <c r="A5" s="548"/>
      <c r="B5" s="549"/>
      <c r="C5" s="549"/>
      <c r="D5" s="549"/>
      <c r="E5" s="550"/>
      <c r="F5" s="614"/>
      <c r="G5" s="574"/>
      <c r="H5" s="574"/>
      <c r="I5" s="574"/>
      <c r="J5" s="574"/>
      <c r="K5" s="574"/>
      <c r="L5" s="574"/>
      <c r="M5" s="574"/>
      <c r="N5" s="574"/>
      <c r="O5" s="574"/>
      <c r="P5" s="574"/>
      <c r="Q5" s="574"/>
      <c r="R5" s="574"/>
      <c r="S5" s="574"/>
      <c r="T5" s="574"/>
      <c r="U5" s="574"/>
      <c r="V5" s="574"/>
      <c r="W5" s="575"/>
      <c r="Y5" s="553"/>
      <c r="Z5" s="554"/>
      <c r="AA5" s="554"/>
      <c r="AB5" s="553"/>
      <c r="AC5" s="554"/>
      <c r="AD5" s="554"/>
      <c r="AE5" s="554"/>
      <c r="AF5" s="554"/>
      <c r="AG5" s="554"/>
      <c r="AH5" s="554"/>
      <c r="AI5" s="554"/>
      <c r="AJ5" s="554"/>
      <c r="AK5" s="554"/>
      <c r="AL5" s="602"/>
      <c r="AM5" s="602"/>
      <c r="AN5" s="602"/>
      <c r="AO5" s="603"/>
    </row>
    <row r="6" spans="1:42" ht="13.5" customHeight="1" x14ac:dyDescent="0.4"/>
    <row r="7" spans="1:42" s="41" customFormat="1" ht="20.45" customHeight="1" x14ac:dyDescent="0.4">
      <c r="B7" s="591" t="s">
        <v>250</v>
      </c>
      <c r="C7" s="592"/>
      <c r="D7" s="592"/>
      <c r="E7" s="592"/>
      <c r="F7" s="592"/>
      <c r="G7" s="592"/>
      <c r="H7" s="592"/>
      <c r="I7" s="592"/>
      <c r="J7" s="592"/>
      <c r="K7" s="593"/>
      <c r="L7" s="564" t="s">
        <v>514</v>
      </c>
      <c r="M7" s="565"/>
      <c r="N7" s="565"/>
      <c r="O7" s="565"/>
      <c r="P7" s="566"/>
      <c r="Q7" s="564" t="s">
        <v>516</v>
      </c>
      <c r="R7" s="565"/>
      <c r="S7" s="565"/>
      <c r="T7" s="565"/>
      <c r="U7" s="566"/>
      <c r="V7" s="564" t="s">
        <v>517</v>
      </c>
      <c r="W7" s="565"/>
      <c r="X7" s="565"/>
      <c r="Y7" s="565"/>
      <c r="Z7" s="566"/>
      <c r="AA7" s="564" t="s">
        <v>518</v>
      </c>
      <c r="AB7" s="565"/>
      <c r="AC7" s="565"/>
      <c r="AD7" s="565"/>
      <c r="AE7" s="566"/>
      <c r="AF7" s="567" t="s">
        <v>98</v>
      </c>
      <c r="AG7" s="568"/>
      <c r="AH7" s="567" t="s">
        <v>99</v>
      </c>
      <c r="AI7" s="568"/>
      <c r="AJ7" s="567" t="s">
        <v>100</v>
      </c>
      <c r="AK7" s="568"/>
      <c r="AL7" s="580" t="s">
        <v>101</v>
      </c>
      <c r="AM7" s="581"/>
      <c r="AN7" s="582"/>
      <c r="AO7" s="567" t="s">
        <v>102</v>
      </c>
      <c r="AP7" s="568"/>
    </row>
    <row r="8" spans="1:42" s="41" customFormat="1" ht="20.45" customHeight="1" x14ac:dyDescent="0.4">
      <c r="B8" s="38">
        <v>1</v>
      </c>
      <c r="C8" s="692" t="s">
        <v>514</v>
      </c>
      <c r="D8" s="693"/>
      <c r="E8" s="693"/>
      <c r="F8" s="693"/>
      <c r="G8" s="693"/>
      <c r="H8" s="693"/>
      <c r="I8" s="693"/>
      <c r="J8" s="693"/>
      <c r="K8" s="694"/>
      <c r="L8" s="569"/>
      <c r="M8" s="570"/>
      <c r="N8" s="570"/>
      <c r="O8" s="570"/>
      <c r="P8" s="571"/>
      <c r="Q8" s="567">
        <v>1</v>
      </c>
      <c r="R8" s="568"/>
      <c r="S8" s="232" t="str">
        <f>'12.15 対戦Ａ'!$S$46</f>
        <v>○</v>
      </c>
      <c r="T8" s="567">
        <v>0</v>
      </c>
      <c r="U8" s="568"/>
      <c r="V8" s="567">
        <v>5</v>
      </c>
      <c r="W8" s="568"/>
      <c r="X8" s="232" t="str">
        <f>'12.15 対戦Ａ'!$S$46</f>
        <v>○</v>
      </c>
      <c r="Y8" s="567">
        <v>0</v>
      </c>
      <c r="Z8" s="568"/>
      <c r="AA8" s="567">
        <v>1</v>
      </c>
      <c r="AB8" s="568"/>
      <c r="AC8" s="232" t="str">
        <f>'12.15 対戦Ａ'!$S$46</f>
        <v>○</v>
      </c>
      <c r="AD8" s="567">
        <v>0</v>
      </c>
      <c r="AE8" s="568"/>
      <c r="AF8" s="567">
        <v>9</v>
      </c>
      <c r="AG8" s="568"/>
      <c r="AH8" s="567">
        <v>7</v>
      </c>
      <c r="AI8" s="568"/>
      <c r="AJ8" s="567">
        <v>0</v>
      </c>
      <c r="AK8" s="568"/>
      <c r="AL8" s="580">
        <v>7</v>
      </c>
      <c r="AM8" s="581"/>
      <c r="AN8" s="582"/>
      <c r="AO8" s="598" t="s">
        <v>509</v>
      </c>
      <c r="AP8" s="599"/>
    </row>
    <row r="9" spans="1:42" s="41" customFormat="1" ht="20.45" customHeight="1" x14ac:dyDescent="0.4">
      <c r="B9" s="38">
        <v>2</v>
      </c>
      <c r="C9" s="564" t="s">
        <v>515</v>
      </c>
      <c r="D9" s="565"/>
      <c r="E9" s="565"/>
      <c r="F9" s="565"/>
      <c r="G9" s="565"/>
      <c r="H9" s="565"/>
      <c r="I9" s="565"/>
      <c r="J9" s="565"/>
      <c r="K9" s="566"/>
      <c r="L9" s="567">
        <v>0</v>
      </c>
      <c r="M9" s="568"/>
      <c r="N9" s="232" t="str">
        <f>'12.15 対戦Ａ'!$N$47</f>
        <v>●</v>
      </c>
      <c r="O9" s="567">
        <v>1</v>
      </c>
      <c r="P9" s="568"/>
      <c r="Q9" s="569"/>
      <c r="R9" s="570"/>
      <c r="S9" s="570"/>
      <c r="T9" s="570"/>
      <c r="U9" s="571"/>
      <c r="V9" s="567">
        <v>1</v>
      </c>
      <c r="W9" s="568"/>
      <c r="X9" s="232" t="str">
        <f>'12.15 対戦Ａ'!$S$46</f>
        <v>○</v>
      </c>
      <c r="Y9" s="567">
        <v>0</v>
      </c>
      <c r="Z9" s="568"/>
      <c r="AA9" s="567">
        <v>0</v>
      </c>
      <c r="AB9" s="568"/>
      <c r="AC9" s="232" t="s">
        <v>573</v>
      </c>
      <c r="AD9" s="567">
        <v>0</v>
      </c>
      <c r="AE9" s="568"/>
      <c r="AF9" s="567">
        <v>4</v>
      </c>
      <c r="AG9" s="568"/>
      <c r="AH9" s="567">
        <v>1</v>
      </c>
      <c r="AI9" s="568"/>
      <c r="AJ9" s="567">
        <v>1</v>
      </c>
      <c r="AK9" s="568"/>
      <c r="AL9" s="580">
        <v>0</v>
      </c>
      <c r="AM9" s="581"/>
      <c r="AN9" s="582"/>
      <c r="AO9" s="598" t="s">
        <v>508</v>
      </c>
      <c r="AP9" s="599"/>
    </row>
    <row r="10" spans="1:42" s="33" customFormat="1" ht="20.45" customHeight="1" x14ac:dyDescent="0.4">
      <c r="B10" s="38">
        <v>3</v>
      </c>
      <c r="C10" s="564" t="s">
        <v>517</v>
      </c>
      <c r="D10" s="565"/>
      <c r="E10" s="565"/>
      <c r="F10" s="565"/>
      <c r="G10" s="565"/>
      <c r="H10" s="565"/>
      <c r="I10" s="565"/>
      <c r="J10" s="565"/>
      <c r="K10" s="566"/>
      <c r="L10" s="567">
        <v>0</v>
      </c>
      <c r="M10" s="568"/>
      <c r="N10" s="232" t="str">
        <f>'12.15 対戦Ａ'!$N$47</f>
        <v>●</v>
      </c>
      <c r="O10" s="567">
        <v>5</v>
      </c>
      <c r="P10" s="568"/>
      <c r="Q10" s="567">
        <v>0</v>
      </c>
      <c r="R10" s="568"/>
      <c r="S10" s="232" t="str">
        <f>'12.15 対戦Ａ'!$S$48</f>
        <v>○</v>
      </c>
      <c r="T10" s="567">
        <v>1</v>
      </c>
      <c r="U10" s="568"/>
      <c r="V10" s="569"/>
      <c r="W10" s="570"/>
      <c r="X10" s="570"/>
      <c r="Y10" s="570"/>
      <c r="Z10" s="571"/>
      <c r="AA10" s="567">
        <v>2</v>
      </c>
      <c r="AB10" s="568"/>
      <c r="AC10" s="232" t="str">
        <f>'12.15 対戦Ａ'!$AC$48</f>
        <v>○</v>
      </c>
      <c r="AD10" s="567">
        <v>1</v>
      </c>
      <c r="AE10" s="568"/>
      <c r="AF10" s="567">
        <v>3</v>
      </c>
      <c r="AG10" s="568"/>
      <c r="AH10" s="567">
        <v>2</v>
      </c>
      <c r="AI10" s="568"/>
      <c r="AJ10" s="567">
        <v>7</v>
      </c>
      <c r="AK10" s="568"/>
      <c r="AL10" s="580">
        <v>-5</v>
      </c>
      <c r="AM10" s="581"/>
      <c r="AN10" s="582"/>
      <c r="AO10" s="580" t="s">
        <v>507</v>
      </c>
      <c r="AP10" s="582"/>
    </row>
    <row r="11" spans="1:42" s="33" customFormat="1" ht="20.45" customHeight="1" x14ac:dyDescent="0.4">
      <c r="B11" s="38">
        <v>4</v>
      </c>
      <c r="C11" s="564" t="s">
        <v>518</v>
      </c>
      <c r="D11" s="565"/>
      <c r="E11" s="565"/>
      <c r="F11" s="565"/>
      <c r="G11" s="565"/>
      <c r="H11" s="565"/>
      <c r="I11" s="565"/>
      <c r="J11" s="565"/>
      <c r="K11" s="566"/>
      <c r="L11" s="567">
        <v>0</v>
      </c>
      <c r="M11" s="568"/>
      <c r="N11" s="233" t="str">
        <f>'12.15 対戦Ａ'!$N$47</f>
        <v>●</v>
      </c>
      <c r="O11" s="567">
        <v>1</v>
      </c>
      <c r="P11" s="568"/>
      <c r="Q11" s="567">
        <v>0</v>
      </c>
      <c r="R11" s="568"/>
      <c r="S11" s="233" t="s">
        <v>573</v>
      </c>
      <c r="T11" s="567">
        <v>0</v>
      </c>
      <c r="U11" s="568"/>
      <c r="V11" s="567">
        <v>1</v>
      </c>
      <c r="W11" s="568"/>
      <c r="X11" s="233" t="str">
        <f>'12.15 対戦Ａ'!$N$47</f>
        <v>●</v>
      </c>
      <c r="Y11" s="567">
        <v>2</v>
      </c>
      <c r="Z11" s="568"/>
      <c r="AA11" s="589"/>
      <c r="AB11" s="589"/>
      <c r="AC11" s="589"/>
      <c r="AD11" s="589"/>
      <c r="AE11" s="589"/>
      <c r="AF11" s="567">
        <v>1</v>
      </c>
      <c r="AG11" s="568"/>
      <c r="AH11" s="567">
        <v>1</v>
      </c>
      <c r="AI11" s="568"/>
      <c r="AJ11" s="567">
        <v>3</v>
      </c>
      <c r="AK11" s="568"/>
      <c r="AL11" s="580">
        <v>-2</v>
      </c>
      <c r="AM11" s="581"/>
      <c r="AN11" s="582"/>
      <c r="AO11" s="580" t="s">
        <v>510</v>
      </c>
      <c r="AP11" s="582"/>
    </row>
    <row r="12" spans="1:42" s="33" customFormat="1" ht="10.5" customHeight="1" x14ac:dyDescent="0.4">
      <c r="A12" s="188"/>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row>
    <row r="13" spans="1:42" s="33" customFormat="1" ht="10.5" customHeight="1" x14ac:dyDescent="0.4">
      <c r="A13" s="188"/>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row>
    <row r="14" spans="1:42" s="33" customFormat="1" ht="10.5" customHeight="1" x14ac:dyDescent="0.4">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row>
    <row r="15" spans="1:42" s="33" customFormat="1" ht="10.5" customHeight="1" x14ac:dyDescent="0.4">
      <c r="A15" s="545" t="s">
        <v>276</v>
      </c>
      <c r="B15" s="546"/>
      <c r="C15" s="546"/>
      <c r="D15" s="546"/>
      <c r="E15" s="547"/>
      <c r="F15" s="551" t="s">
        <v>536</v>
      </c>
      <c r="G15" s="572"/>
      <c r="H15" s="572"/>
      <c r="I15" s="572"/>
      <c r="J15" s="572"/>
      <c r="K15" s="572"/>
      <c r="L15" s="572"/>
      <c r="M15" s="572"/>
      <c r="N15" s="572"/>
      <c r="O15" s="572"/>
      <c r="P15" s="572"/>
      <c r="Q15" s="572"/>
      <c r="R15" s="572"/>
      <c r="S15" s="572"/>
      <c r="T15" s="552" t="s">
        <v>141</v>
      </c>
      <c r="U15" s="572"/>
      <c r="V15" s="572"/>
      <c r="W15" s="573"/>
      <c r="X15" s="128"/>
      <c r="Y15" s="551" t="s">
        <v>89</v>
      </c>
      <c r="Z15" s="552"/>
      <c r="AA15" s="552"/>
      <c r="AB15" s="551" t="s">
        <v>523</v>
      </c>
      <c r="AC15" s="552"/>
      <c r="AD15" s="552"/>
      <c r="AE15" s="552"/>
      <c r="AF15" s="552"/>
      <c r="AG15" s="552"/>
      <c r="AH15" s="552"/>
      <c r="AI15" s="552"/>
      <c r="AJ15" s="552"/>
      <c r="AK15" s="552"/>
      <c r="AL15" s="600"/>
      <c r="AM15" s="600"/>
      <c r="AN15" s="600"/>
      <c r="AO15" s="601"/>
      <c r="AP15" s="227"/>
    </row>
    <row r="16" spans="1:42" s="33" customFormat="1" ht="10.5" customHeight="1" x14ac:dyDescent="0.4">
      <c r="A16" s="548"/>
      <c r="B16" s="549"/>
      <c r="C16" s="549"/>
      <c r="D16" s="549"/>
      <c r="E16" s="550"/>
      <c r="F16" s="614"/>
      <c r="G16" s="574"/>
      <c r="H16" s="574"/>
      <c r="I16" s="574"/>
      <c r="J16" s="574"/>
      <c r="K16" s="574"/>
      <c r="L16" s="574"/>
      <c r="M16" s="574"/>
      <c r="N16" s="574"/>
      <c r="O16" s="574"/>
      <c r="P16" s="574"/>
      <c r="Q16" s="574"/>
      <c r="R16" s="574"/>
      <c r="S16" s="574"/>
      <c r="T16" s="574"/>
      <c r="U16" s="574"/>
      <c r="V16" s="574"/>
      <c r="W16" s="575"/>
      <c r="X16" s="128"/>
      <c r="Y16" s="553"/>
      <c r="Z16" s="554"/>
      <c r="AA16" s="554"/>
      <c r="AB16" s="553"/>
      <c r="AC16" s="554"/>
      <c r="AD16" s="554"/>
      <c r="AE16" s="554"/>
      <c r="AF16" s="554"/>
      <c r="AG16" s="554"/>
      <c r="AH16" s="554"/>
      <c r="AI16" s="554"/>
      <c r="AJ16" s="554"/>
      <c r="AK16" s="554"/>
      <c r="AL16" s="602"/>
      <c r="AM16" s="602"/>
      <c r="AN16" s="602"/>
      <c r="AO16" s="603"/>
      <c r="AP16" s="227"/>
    </row>
    <row r="17" spans="1:42" s="33" customFormat="1" ht="7.5" customHeight="1" x14ac:dyDescent="0.4">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row>
    <row r="18" spans="1:42" s="228" customFormat="1" ht="7.5" customHeight="1" x14ac:dyDescent="0.4">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row>
    <row r="19" spans="1:42" s="33" customFormat="1" ht="20.45" customHeight="1" x14ac:dyDescent="0.4">
      <c r="B19" s="591" t="s">
        <v>283</v>
      </c>
      <c r="C19" s="592"/>
      <c r="D19" s="592"/>
      <c r="E19" s="592"/>
      <c r="F19" s="592"/>
      <c r="G19" s="592"/>
      <c r="H19" s="592"/>
      <c r="I19" s="592"/>
      <c r="J19" s="592"/>
      <c r="K19" s="593"/>
      <c r="L19" s="692" t="s">
        <v>519</v>
      </c>
      <c r="M19" s="693"/>
      <c r="N19" s="693"/>
      <c r="O19" s="693"/>
      <c r="P19" s="694"/>
      <c r="Q19" s="564" t="s">
        <v>524</v>
      </c>
      <c r="R19" s="565"/>
      <c r="S19" s="565"/>
      <c r="T19" s="565"/>
      <c r="U19" s="566"/>
      <c r="V19" s="564" t="s">
        <v>526</v>
      </c>
      <c r="W19" s="565"/>
      <c r="X19" s="565"/>
      <c r="Y19" s="565"/>
      <c r="Z19" s="566"/>
      <c r="AA19" s="564" t="s">
        <v>525</v>
      </c>
      <c r="AB19" s="565"/>
      <c r="AC19" s="565"/>
      <c r="AD19" s="565"/>
      <c r="AE19" s="566"/>
      <c r="AF19" s="567" t="s">
        <v>98</v>
      </c>
      <c r="AG19" s="568"/>
      <c r="AH19" s="567" t="s">
        <v>99</v>
      </c>
      <c r="AI19" s="568"/>
      <c r="AJ19" s="567" t="s">
        <v>100</v>
      </c>
      <c r="AK19" s="568"/>
      <c r="AL19" s="580" t="s">
        <v>101</v>
      </c>
      <c r="AM19" s="581"/>
      <c r="AN19" s="582"/>
      <c r="AO19" s="567" t="s">
        <v>102</v>
      </c>
      <c r="AP19" s="568"/>
    </row>
    <row r="20" spans="1:42" s="33" customFormat="1" ht="20.45" customHeight="1" x14ac:dyDescent="0.4">
      <c r="B20" s="38">
        <v>1</v>
      </c>
      <c r="C20" s="692" t="s">
        <v>519</v>
      </c>
      <c r="D20" s="693"/>
      <c r="E20" s="693"/>
      <c r="F20" s="693"/>
      <c r="G20" s="693"/>
      <c r="H20" s="693"/>
      <c r="I20" s="693"/>
      <c r="J20" s="693"/>
      <c r="K20" s="694"/>
      <c r="L20" s="569"/>
      <c r="M20" s="570"/>
      <c r="N20" s="570"/>
      <c r="O20" s="570"/>
      <c r="P20" s="571"/>
      <c r="Q20" s="567">
        <v>3</v>
      </c>
      <c r="R20" s="568"/>
      <c r="S20" s="232" t="str">
        <f>'12.15 対戦Ａ'!$S$46</f>
        <v>○</v>
      </c>
      <c r="T20" s="567">
        <v>0</v>
      </c>
      <c r="U20" s="568"/>
      <c r="V20" s="567">
        <v>4</v>
      </c>
      <c r="W20" s="568"/>
      <c r="X20" s="232" t="str">
        <f>'12.15 対戦Ａ'!$S$46</f>
        <v>○</v>
      </c>
      <c r="Y20" s="567">
        <v>0</v>
      </c>
      <c r="Z20" s="568"/>
      <c r="AA20" s="567">
        <v>1</v>
      </c>
      <c r="AB20" s="568"/>
      <c r="AC20" s="232" t="str">
        <f>'12.15 対戦Ａ'!$S$46</f>
        <v>○</v>
      </c>
      <c r="AD20" s="567">
        <v>0</v>
      </c>
      <c r="AE20" s="568"/>
      <c r="AF20" s="567">
        <v>9</v>
      </c>
      <c r="AG20" s="568"/>
      <c r="AH20" s="567">
        <v>8</v>
      </c>
      <c r="AI20" s="568"/>
      <c r="AJ20" s="567">
        <v>0</v>
      </c>
      <c r="AK20" s="568"/>
      <c r="AL20" s="580">
        <v>8</v>
      </c>
      <c r="AM20" s="581"/>
      <c r="AN20" s="582"/>
      <c r="AO20" s="598" t="s">
        <v>156</v>
      </c>
      <c r="AP20" s="599"/>
    </row>
    <row r="21" spans="1:42" s="33" customFormat="1" ht="20.45" customHeight="1" x14ac:dyDescent="0.4">
      <c r="B21" s="38">
        <v>2</v>
      </c>
      <c r="C21" s="564" t="s">
        <v>382</v>
      </c>
      <c r="D21" s="565"/>
      <c r="E21" s="565"/>
      <c r="F21" s="565"/>
      <c r="G21" s="565"/>
      <c r="H21" s="565"/>
      <c r="I21" s="565"/>
      <c r="J21" s="565"/>
      <c r="K21" s="566"/>
      <c r="L21" s="567">
        <v>0</v>
      </c>
      <c r="M21" s="568"/>
      <c r="N21" s="232" t="str">
        <f>'12.15 対戦Ａ'!$N$47</f>
        <v>●</v>
      </c>
      <c r="O21" s="567">
        <v>3</v>
      </c>
      <c r="P21" s="568"/>
      <c r="Q21" s="569"/>
      <c r="R21" s="570"/>
      <c r="S21" s="570"/>
      <c r="T21" s="570"/>
      <c r="U21" s="571"/>
      <c r="V21" s="567">
        <v>4</v>
      </c>
      <c r="W21" s="568"/>
      <c r="X21" s="232" t="str">
        <f>'12.15 対戦Ａ'!$S$46</f>
        <v>○</v>
      </c>
      <c r="Y21" s="567">
        <v>0</v>
      </c>
      <c r="Z21" s="568"/>
      <c r="AA21" s="567">
        <v>2</v>
      </c>
      <c r="AB21" s="568"/>
      <c r="AC21" s="232" t="str">
        <f>'12.15 対戦Ａ'!$S$46</f>
        <v>○</v>
      </c>
      <c r="AD21" s="567">
        <v>0</v>
      </c>
      <c r="AE21" s="568"/>
      <c r="AF21" s="567">
        <v>6</v>
      </c>
      <c r="AG21" s="568"/>
      <c r="AH21" s="567">
        <v>6</v>
      </c>
      <c r="AI21" s="568"/>
      <c r="AJ21" s="567">
        <v>3</v>
      </c>
      <c r="AK21" s="568"/>
      <c r="AL21" s="580">
        <v>3</v>
      </c>
      <c r="AM21" s="581"/>
      <c r="AN21" s="582"/>
      <c r="AO21" s="598" t="s">
        <v>508</v>
      </c>
      <c r="AP21" s="599"/>
    </row>
    <row r="22" spans="1:42" s="33" customFormat="1" ht="20.45" customHeight="1" x14ac:dyDescent="0.4">
      <c r="B22" s="38">
        <v>3</v>
      </c>
      <c r="C22" s="564" t="s">
        <v>384</v>
      </c>
      <c r="D22" s="565"/>
      <c r="E22" s="565"/>
      <c r="F22" s="565"/>
      <c r="G22" s="565"/>
      <c r="H22" s="565"/>
      <c r="I22" s="565"/>
      <c r="J22" s="565"/>
      <c r="K22" s="566"/>
      <c r="L22" s="567">
        <v>0</v>
      </c>
      <c r="M22" s="568"/>
      <c r="N22" s="232" t="str">
        <f>'12.15 対戦Ａ'!$N$47</f>
        <v>●</v>
      </c>
      <c r="O22" s="567">
        <v>4</v>
      </c>
      <c r="P22" s="568"/>
      <c r="Q22" s="567">
        <v>0</v>
      </c>
      <c r="R22" s="568"/>
      <c r="S22" s="232" t="str">
        <f>'12.15 対戦Ａ'!$N$47</f>
        <v>●</v>
      </c>
      <c r="T22" s="567">
        <v>4</v>
      </c>
      <c r="U22" s="568"/>
      <c r="V22" s="569"/>
      <c r="W22" s="570"/>
      <c r="X22" s="570"/>
      <c r="Y22" s="570"/>
      <c r="Z22" s="571"/>
      <c r="AA22" s="567">
        <v>1</v>
      </c>
      <c r="AB22" s="568"/>
      <c r="AC22" s="233" t="str">
        <f>'12.15 対戦Ａ'!$S$42</f>
        <v>△</v>
      </c>
      <c r="AD22" s="567">
        <v>1</v>
      </c>
      <c r="AE22" s="568"/>
      <c r="AF22" s="567">
        <v>1</v>
      </c>
      <c r="AG22" s="568"/>
      <c r="AH22" s="567">
        <v>1</v>
      </c>
      <c r="AI22" s="568"/>
      <c r="AJ22" s="567">
        <v>9</v>
      </c>
      <c r="AK22" s="568"/>
      <c r="AL22" s="580">
        <v>-8</v>
      </c>
      <c r="AM22" s="581"/>
      <c r="AN22" s="582"/>
      <c r="AO22" s="580" t="s">
        <v>510</v>
      </c>
      <c r="AP22" s="582"/>
    </row>
    <row r="23" spans="1:42" s="33" customFormat="1" ht="20.45" customHeight="1" x14ac:dyDescent="0.4">
      <c r="B23" s="38">
        <v>4</v>
      </c>
      <c r="C23" s="564" t="s">
        <v>525</v>
      </c>
      <c r="D23" s="565"/>
      <c r="E23" s="565"/>
      <c r="F23" s="565"/>
      <c r="G23" s="565"/>
      <c r="H23" s="565"/>
      <c r="I23" s="565"/>
      <c r="J23" s="565"/>
      <c r="K23" s="566"/>
      <c r="L23" s="567">
        <v>0</v>
      </c>
      <c r="M23" s="568"/>
      <c r="N23" s="233" t="str">
        <f>'12.15 対戦Ａ'!$N$47</f>
        <v>●</v>
      </c>
      <c r="O23" s="567">
        <v>1</v>
      </c>
      <c r="P23" s="568"/>
      <c r="Q23" s="567">
        <v>0</v>
      </c>
      <c r="R23" s="568"/>
      <c r="S23" s="233" t="str">
        <f>'12.15 対戦Ａ'!$N$47</f>
        <v>●</v>
      </c>
      <c r="T23" s="567">
        <v>2</v>
      </c>
      <c r="U23" s="568"/>
      <c r="V23" s="567">
        <v>1</v>
      </c>
      <c r="W23" s="568"/>
      <c r="X23" s="233" t="str">
        <f>'12.15 対戦Ａ'!$S$42</f>
        <v>△</v>
      </c>
      <c r="Y23" s="567">
        <v>1</v>
      </c>
      <c r="Z23" s="568"/>
      <c r="AA23" s="589"/>
      <c r="AB23" s="589"/>
      <c r="AC23" s="589"/>
      <c r="AD23" s="589"/>
      <c r="AE23" s="589"/>
      <c r="AF23" s="567">
        <v>1</v>
      </c>
      <c r="AG23" s="568"/>
      <c r="AH23" s="567">
        <v>1</v>
      </c>
      <c r="AI23" s="568"/>
      <c r="AJ23" s="567">
        <v>4</v>
      </c>
      <c r="AK23" s="568"/>
      <c r="AL23" s="580">
        <v>-1</v>
      </c>
      <c r="AM23" s="581"/>
      <c r="AN23" s="582"/>
      <c r="AO23" s="580" t="s">
        <v>507</v>
      </c>
      <c r="AP23" s="582"/>
    </row>
    <row r="24" spans="1:42" s="33" customFormat="1" ht="15" customHeight="1" x14ac:dyDescent="0.4">
      <c r="A24" s="251"/>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row>
    <row r="25" spans="1:42" ht="13.5" customHeight="1" x14ac:dyDescent="0.4">
      <c r="A25" s="134"/>
      <c r="B25" s="134"/>
      <c r="C25" s="134"/>
      <c r="M25" s="134"/>
      <c r="N25" s="134"/>
      <c r="O25" s="134"/>
      <c r="P25" s="134"/>
      <c r="Q25" s="134"/>
      <c r="R25" s="134"/>
      <c r="S25" s="134"/>
      <c r="T25" s="134"/>
      <c r="U25" s="134"/>
      <c r="V25" s="134"/>
      <c r="W25" s="134"/>
      <c r="X25" s="134"/>
      <c r="Y25" s="134"/>
      <c r="Z25" s="134"/>
      <c r="AA25" s="134"/>
      <c r="AG25" s="134"/>
      <c r="AH25" s="134"/>
      <c r="AI25" s="134"/>
      <c r="AJ25" s="134"/>
      <c r="AK25" s="134"/>
      <c r="AL25" s="134"/>
      <c r="AM25" s="134"/>
      <c r="AN25" s="134"/>
      <c r="AO25" s="134"/>
    </row>
    <row r="26" spans="1:42" ht="10.5" customHeight="1" x14ac:dyDescent="0.4">
      <c r="A26" s="545" t="s">
        <v>277</v>
      </c>
      <c r="B26" s="546"/>
      <c r="C26" s="546"/>
      <c r="D26" s="546"/>
      <c r="E26" s="547"/>
      <c r="F26" s="551" t="s">
        <v>527</v>
      </c>
      <c r="G26" s="572"/>
      <c r="H26" s="572"/>
      <c r="I26" s="572"/>
      <c r="J26" s="572"/>
      <c r="K26" s="572"/>
      <c r="L26" s="572"/>
      <c r="M26" s="572"/>
      <c r="N26" s="572"/>
      <c r="O26" s="572"/>
      <c r="P26" s="572"/>
      <c r="Q26" s="572"/>
      <c r="R26" s="572"/>
      <c r="S26" s="572"/>
      <c r="T26" s="552" t="s">
        <v>141</v>
      </c>
      <c r="U26" s="572"/>
      <c r="V26" s="572"/>
      <c r="W26" s="573"/>
      <c r="Y26" s="551" t="s">
        <v>89</v>
      </c>
      <c r="Z26" s="552"/>
      <c r="AA26" s="552"/>
      <c r="AB26" s="551" t="s">
        <v>528</v>
      </c>
      <c r="AC26" s="552"/>
      <c r="AD26" s="552"/>
      <c r="AE26" s="552"/>
      <c r="AF26" s="552"/>
      <c r="AG26" s="552"/>
      <c r="AH26" s="552"/>
      <c r="AI26" s="552"/>
      <c r="AJ26" s="552"/>
      <c r="AK26" s="552"/>
      <c r="AL26" s="600"/>
      <c r="AM26" s="600"/>
      <c r="AN26" s="600"/>
      <c r="AO26" s="601"/>
    </row>
    <row r="27" spans="1:42" ht="10.5" customHeight="1" x14ac:dyDescent="0.4">
      <c r="A27" s="548"/>
      <c r="B27" s="549"/>
      <c r="C27" s="549"/>
      <c r="D27" s="549"/>
      <c r="E27" s="550"/>
      <c r="F27" s="614"/>
      <c r="G27" s="574"/>
      <c r="H27" s="574"/>
      <c r="I27" s="574"/>
      <c r="J27" s="574"/>
      <c r="K27" s="574"/>
      <c r="L27" s="574"/>
      <c r="M27" s="574"/>
      <c r="N27" s="574"/>
      <c r="O27" s="574"/>
      <c r="P27" s="574"/>
      <c r="Q27" s="574"/>
      <c r="R27" s="574"/>
      <c r="S27" s="574"/>
      <c r="T27" s="574"/>
      <c r="U27" s="574"/>
      <c r="V27" s="574"/>
      <c r="W27" s="575"/>
      <c r="Y27" s="553"/>
      <c r="Z27" s="554"/>
      <c r="AA27" s="554"/>
      <c r="AB27" s="553"/>
      <c r="AC27" s="554"/>
      <c r="AD27" s="554"/>
      <c r="AE27" s="554"/>
      <c r="AF27" s="554"/>
      <c r="AG27" s="554"/>
      <c r="AH27" s="554"/>
      <c r="AI27" s="554"/>
      <c r="AJ27" s="554"/>
      <c r="AK27" s="554"/>
      <c r="AL27" s="602"/>
      <c r="AM27" s="602"/>
      <c r="AN27" s="602"/>
      <c r="AO27" s="603"/>
    </row>
    <row r="28" spans="1:42" ht="15.6" customHeight="1" x14ac:dyDescent="0.4"/>
    <row r="29" spans="1:42" s="33" customFormat="1" ht="20.45" customHeight="1" x14ac:dyDescent="0.4">
      <c r="B29" s="591" t="s">
        <v>281</v>
      </c>
      <c r="C29" s="592"/>
      <c r="D29" s="592"/>
      <c r="E29" s="592"/>
      <c r="F29" s="592"/>
      <c r="G29" s="592"/>
      <c r="H29" s="592"/>
      <c r="I29" s="592"/>
      <c r="J29" s="592"/>
      <c r="K29" s="593"/>
      <c r="L29" s="564" t="s">
        <v>530</v>
      </c>
      <c r="M29" s="565"/>
      <c r="N29" s="565"/>
      <c r="O29" s="565"/>
      <c r="P29" s="566"/>
      <c r="Q29" s="564" t="s">
        <v>531</v>
      </c>
      <c r="R29" s="565"/>
      <c r="S29" s="565"/>
      <c r="T29" s="565"/>
      <c r="U29" s="566"/>
      <c r="V29" s="564" t="s">
        <v>532</v>
      </c>
      <c r="W29" s="565"/>
      <c r="X29" s="565"/>
      <c r="Y29" s="565"/>
      <c r="Z29" s="566"/>
      <c r="AA29" s="567" t="s">
        <v>98</v>
      </c>
      <c r="AB29" s="568"/>
      <c r="AC29" s="567" t="s">
        <v>99</v>
      </c>
      <c r="AD29" s="568"/>
      <c r="AE29" s="567" t="s">
        <v>100</v>
      </c>
      <c r="AF29" s="568"/>
      <c r="AG29" s="580" t="s">
        <v>101</v>
      </c>
      <c r="AH29" s="581"/>
      <c r="AI29" s="582"/>
      <c r="AJ29" s="567" t="s">
        <v>102</v>
      </c>
      <c r="AK29" s="568"/>
      <c r="AM29" s="35"/>
      <c r="AN29" s="127"/>
      <c r="AO29" s="127"/>
      <c r="AP29" s="127"/>
    </row>
    <row r="30" spans="1:42" s="33" customFormat="1" ht="20.45" customHeight="1" x14ac:dyDescent="0.4">
      <c r="B30" s="129">
        <f>'12.15 対戦Ｂ'!$B$40</f>
        <v>1</v>
      </c>
      <c r="C30" s="692" t="s">
        <v>529</v>
      </c>
      <c r="D30" s="693"/>
      <c r="E30" s="693"/>
      <c r="F30" s="693"/>
      <c r="G30" s="693"/>
      <c r="H30" s="693"/>
      <c r="I30" s="693"/>
      <c r="J30" s="693"/>
      <c r="K30" s="694"/>
      <c r="L30" s="604"/>
      <c r="M30" s="605"/>
      <c r="N30" s="605"/>
      <c r="O30" s="605"/>
      <c r="P30" s="606"/>
      <c r="Q30" s="567">
        <v>18</v>
      </c>
      <c r="R30" s="568"/>
      <c r="S30" s="232" t="str">
        <f>'12.15 対戦Ａ'!$N$41</f>
        <v>○</v>
      </c>
      <c r="T30" s="567">
        <v>0</v>
      </c>
      <c r="U30" s="568"/>
      <c r="V30" s="567">
        <v>2</v>
      </c>
      <c r="W30" s="568"/>
      <c r="X30" s="232" t="str">
        <f>'12.15 対戦Ａ'!$N$41</f>
        <v>○</v>
      </c>
      <c r="Y30" s="567">
        <v>0</v>
      </c>
      <c r="Z30" s="568"/>
      <c r="AA30" s="567">
        <v>6</v>
      </c>
      <c r="AB30" s="568"/>
      <c r="AC30" s="567">
        <v>20</v>
      </c>
      <c r="AD30" s="568"/>
      <c r="AE30" s="567">
        <v>0</v>
      </c>
      <c r="AF30" s="568"/>
      <c r="AG30" s="580">
        <v>20</v>
      </c>
      <c r="AH30" s="581"/>
      <c r="AI30" s="582"/>
      <c r="AJ30" s="598" t="s">
        <v>509</v>
      </c>
      <c r="AK30" s="599"/>
      <c r="AM30" s="35"/>
      <c r="AN30" s="127"/>
      <c r="AO30" s="127"/>
      <c r="AP30" s="127"/>
    </row>
    <row r="31" spans="1:42" s="33" customFormat="1" ht="20.45" customHeight="1" x14ac:dyDescent="0.4">
      <c r="B31" s="129">
        <f>'12.15 対戦Ｂ'!$B$41</f>
        <v>2</v>
      </c>
      <c r="C31" s="564" t="s">
        <v>531</v>
      </c>
      <c r="D31" s="565"/>
      <c r="E31" s="565"/>
      <c r="F31" s="565"/>
      <c r="G31" s="565"/>
      <c r="H31" s="565"/>
      <c r="I31" s="565"/>
      <c r="J31" s="565"/>
      <c r="K31" s="566"/>
      <c r="L31" s="567">
        <v>0</v>
      </c>
      <c r="M31" s="568"/>
      <c r="N31" s="233" t="str">
        <f>'12.15 対戦Ａ'!$N$47</f>
        <v>●</v>
      </c>
      <c r="O31" s="567">
        <v>18</v>
      </c>
      <c r="P31" s="568"/>
      <c r="Q31" s="604"/>
      <c r="R31" s="605"/>
      <c r="S31" s="605"/>
      <c r="T31" s="605"/>
      <c r="U31" s="606"/>
      <c r="V31" s="567">
        <v>1</v>
      </c>
      <c r="W31" s="568"/>
      <c r="X31" s="233" t="str">
        <f>'12.15 対戦Ａ'!$N$47</f>
        <v>●</v>
      </c>
      <c r="Y31" s="567">
        <v>9</v>
      </c>
      <c r="Z31" s="568"/>
      <c r="AA31" s="567">
        <v>0</v>
      </c>
      <c r="AB31" s="568"/>
      <c r="AC31" s="567">
        <v>1</v>
      </c>
      <c r="AD31" s="568"/>
      <c r="AE31" s="567">
        <v>27</v>
      </c>
      <c r="AF31" s="568"/>
      <c r="AG31" s="580">
        <v>-26</v>
      </c>
      <c r="AH31" s="581"/>
      <c r="AI31" s="582"/>
      <c r="AJ31" s="580" t="s">
        <v>507</v>
      </c>
      <c r="AK31" s="582"/>
      <c r="AM31" s="130"/>
      <c r="AN31" s="130"/>
      <c r="AO31" s="130"/>
      <c r="AP31" s="130"/>
    </row>
    <row r="32" spans="1:42" s="33" customFormat="1" ht="20.45" customHeight="1" x14ac:dyDescent="0.4">
      <c r="B32" s="38">
        <f>'12.15 対戦Ｂ'!$B$42</f>
        <v>3</v>
      </c>
      <c r="C32" s="564" t="s">
        <v>532</v>
      </c>
      <c r="D32" s="565"/>
      <c r="E32" s="565"/>
      <c r="F32" s="565"/>
      <c r="G32" s="565"/>
      <c r="H32" s="565"/>
      <c r="I32" s="565"/>
      <c r="J32" s="565"/>
      <c r="K32" s="566"/>
      <c r="L32" s="567">
        <v>0</v>
      </c>
      <c r="M32" s="568"/>
      <c r="N32" s="233" t="str">
        <f>'12.15 対戦Ａ'!$N$47</f>
        <v>●</v>
      </c>
      <c r="O32" s="567">
        <v>2</v>
      </c>
      <c r="P32" s="568"/>
      <c r="Q32" s="567">
        <v>9</v>
      </c>
      <c r="R32" s="568"/>
      <c r="S32" s="233" t="str">
        <f>'12.15 対戦Ａ'!$N$41</f>
        <v>○</v>
      </c>
      <c r="T32" s="567">
        <v>1</v>
      </c>
      <c r="U32" s="568"/>
      <c r="V32" s="604"/>
      <c r="W32" s="605"/>
      <c r="X32" s="605"/>
      <c r="Y32" s="605"/>
      <c r="Z32" s="606"/>
      <c r="AA32" s="567">
        <v>3</v>
      </c>
      <c r="AB32" s="568"/>
      <c r="AC32" s="567">
        <v>9</v>
      </c>
      <c r="AD32" s="568"/>
      <c r="AE32" s="567">
        <v>3</v>
      </c>
      <c r="AF32" s="568"/>
      <c r="AG32" s="580">
        <v>6</v>
      </c>
      <c r="AH32" s="581"/>
      <c r="AI32" s="582"/>
      <c r="AJ32" s="598" t="s">
        <v>508</v>
      </c>
      <c r="AK32" s="599"/>
      <c r="AM32" s="130"/>
      <c r="AN32" s="130"/>
      <c r="AO32" s="130"/>
      <c r="AP32" s="130"/>
    </row>
    <row r="33" spans="1:42" s="33" customFormat="1" ht="10.5" customHeight="1" x14ac:dyDescent="0.4">
      <c r="B33" s="46"/>
      <c r="C33" s="131"/>
      <c r="D33" s="131"/>
      <c r="E33" s="131"/>
      <c r="F33" s="131"/>
      <c r="G33" s="131"/>
      <c r="H33" s="131"/>
      <c r="I33" s="131"/>
      <c r="J33" s="131"/>
      <c r="K33" s="131"/>
      <c r="L33" s="46"/>
      <c r="M33" s="46"/>
      <c r="N33" s="46"/>
      <c r="O33" s="46"/>
      <c r="P33" s="46"/>
      <c r="Q33" s="46"/>
      <c r="R33" s="46"/>
      <c r="S33" s="46"/>
      <c r="T33" s="46"/>
      <c r="U33" s="46"/>
      <c r="V33" s="132"/>
      <c r="W33" s="132"/>
      <c r="X33" s="132"/>
      <c r="Y33" s="132"/>
      <c r="Z33" s="132"/>
      <c r="AA33" s="46"/>
      <c r="AB33" s="46"/>
      <c r="AC33" s="46"/>
      <c r="AD33" s="46"/>
      <c r="AE33" s="46"/>
      <c r="AF33" s="46"/>
      <c r="AG33" s="229"/>
      <c r="AH33" s="229"/>
      <c r="AI33" s="229"/>
      <c r="AJ33" s="622"/>
      <c r="AK33" s="622"/>
      <c r="AM33" s="130"/>
      <c r="AN33" s="130"/>
      <c r="AO33" s="130"/>
      <c r="AP33" s="130"/>
    </row>
    <row r="34" spans="1:42" s="228" customFormat="1" ht="10.5" customHeight="1" x14ac:dyDescent="0.4"/>
    <row r="35" spans="1:42" s="33" customFormat="1" ht="20.45" customHeight="1" x14ac:dyDescent="0.4">
      <c r="B35" s="591" t="s">
        <v>282</v>
      </c>
      <c r="C35" s="592"/>
      <c r="D35" s="592"/>
      <c r="E35" s="592"/>
      <c r="F35" s="592"/>
      <c r="G35" s="592"/>
      <c r="H35" s="592"/>
      <c r="I35" s="592"/>
      <c r="J35" s="592"/>
      <c r="K35" s="593"/>
      <c r="L35" s="564" t="s">
        <v>528</v>
      </c>
      <c r="M35" s="565"/>
      <c r="N35" s="565"/>
      <c r="O35" s="565"/>
      <c r="P35" s="566"/>
      <c r="Q35" s="564" t="s">
        <v>533</v>
      </c>
      <c r="R35" s="565"/>
      <c r="S35" s="565"/>
      <c r="T35" s="565"/>
      <c r="U35" s="566"/>
      <c r="V35" s="564" t="s">
        <v>534</v>
      </c>
      <c r="W35" s="565"/>
      <c r="X35" s="565"/>
      <c r="Y35" s="565"/>
      <c r="Z35" s="566"/>
      <c r="AA35" s="564" t="s">
        <v>378</v>
      </c>
      <c r="AB35" s="565"/>
      <c r="AC35" s="565"/>
      <c r="AD35" s="565"/>
      <c r="AE35" s="566"/>
      <c r="AF35" s="567" t="s">
        <v>98</v>
      </c>
      <c r="AG35" s="568"/>
      <c r="AH35" s="567" t="s">
        <v>99</v>
      </c>
      <c r="AI35" s="568"/>
      <c r="AJ35" s="567" t="s">
        <v>100</v>
      </c>
      <c r="AK35" s="568"/>
      <c r="AL35" s="580" t="s">
        <v>101</v>
      </c>
      <c r="AM35" s="581"/>
      <c r="AN35" s="582"/>
      <c r="AO35" s="567" t="s">
        <v>102</v>
      </c>
      <c r="AP35" s="568"/>
    </row>
    <row r="36" spans="1:42" s="33" customFormat="1" ht="20.45" customHeight="1" x14ac:dyDescent="0.4">
      <c r="B36" s="38">
        <f>'12.15 対戦Ｂ'!$B$46</f>
        <v>4</v>
      </c>
      <c r="C36" s="564" t="s">
        <v>528</v>
      </c>
      <c r="D36" s="565"/>
      <c r="E36" s="565"/>
      <c r="F36" s="565"/>
      <c r="G36" s="565"/>
      <c r="H36" s="565"/>
      <c r="I36" s="565"/>
      <c r="J36" s="565"/>
      <c r="K36" s="566"/>
      <c r="L36" s="569"/>
      <c r="M36" s="570"/>
      <c r="N36" s="570"/>
      <c r="O36" s="570"/>
      <c r="P36" s="571"/>
      <c r="Q36" s="567">
        <v>5</v>
      </c>
      <c r="R36" s="568"/>
      <c r="S36" s="232" t="str">
        <f>'12.15 対戦Ａ'!$S$46</f>
        <v>○</v>
      </c>
      <c r="T36" s="567">
        <v>0</v>
      </c>
      <c r="U36" s="568"/>
      <c r="V36" s="700">
        <v>0</v>
      </c>
      <c r="W36" s="701"/>
      <c r="X36" s="232" t="str">
        <f>'12.15 対戦Ａ'!$AC$46</f>
        <v>●</v>
      </c>
      <c r="Y36" s="700">
        <v>2</v>
      </c>
      <c r="Z36" s="568"/>
      <c r="AA36" s="567">
        <v>0</v>
      </c>
      <c r="AB36" s="568"/>
      <c r="AC36" s="232" t="str">
        <f>'12.15 対戦Ａ'!$AC$46</f>
        <v>●</v>
      </c>
      <c r="AD36" s="567">
        <v>3</v>
      </c>
      <c r="AE36" s="568"/>
      <c r="AF36" s="567">
        <v>3</v>
      </c>
      <c r="AG36" s="568"/>
      <c r="AH36" s="567">
        <v>5</v>
      </c>
      <c r="AI36" s="568"/>
      <c r="AJ36" s="567">
        <v>5</v>
      </c>
      <c r="AK36" s="568"/>
      <c r="AL36" s="580">
        <v>0</v>
      </c>
      <c r="AM36" s="581"/>
      <c r="AN36" s="582"/>
      <c r="AO36" s="580" t="s">
        <v>507</v>
      </c>
      <c r="AP36" s="582"/>
    </row>
    <row r="37" spans="1:42" s="33" customFormat="1" ht="20.45" customHeight="1" x14ac:dyDescent="0.4">
      <c r="B37" s="38">
        <f>'12.15 対戦Ｂ'!$B$47</f>
        <v>5</v>
      </c>
      <c r="C37" s="564" t="s">
        <v>533</v>
      </c>
      <c r="D37" s="565"/>
      <c r="E37" s="565"/>
      <c r="F37" s="565"/>
      <c r="G37" s="565"/>
      <c r="H37" s="565"/>
      <c r="I37" s="565"/>
      <c r="J37" s="565"/>
      <c r="K37" s="566"/>
      <c r="L37" s="567">
        <v>0</v>
      </c>
      <c r="M37" s="568"/>
      <c r="N37" s="233" t="str">
        <f>'12.15 対戦Ａ'!$AC$46</f>
        <v>●</v>
      </c>
      <c r="O37" s="567">
        <v>5</v>
      </c>
      <c r="P37" s="568"/>
      <c r="Q37" s="604"/>
      <c r="R37" s="605"/>
      <c r="S37" s="605"/>
      <c r="T37" s="605"/>
      <c r="U37" s="605"/>
      <c r="V37" s="567">
        <v>0</v>
      </c>
      <c r="W37" s="568"/>
      <c r="X37" s="233" t="str">
        <f>'12.15 対戦Ａ'!$AC$46</f>
        <v>●</v>
      </c>
      <c r="Y37" s="567">
        <v>2</v>
      </c>
      <c r="Z37" s="568"/>
      <c r="AA37" s="700">
        <v>0</v>
      </c>
      <c r="AB37" s="701"/>
      <c r="AC37" s="232" t="str">
        <f>'12.15 対戦Ａ'!$AC$46</f>
        <v>●</v>
      </c>
      <c r="AD37" s="700">
        <v>2</v>
      </c>
      <c r="AE37" s="568"/>
      <c r="AF37" s="567">
        <v>0</v>
      </c>
      <c r="AG37" s="568"/>
      <c r="AH37" s="567">
        <v>0</v>
      </c>
      <c r="AI37" s="568"/>
      <c r="AJ37" s="567">
        <v>9</v>
      </c>
      <c r="AK37" s="568"/>
      <c r="AL37" s="580">
        <v>-9</v>
      </c>
      <c r="AM37" s="581"/>
      <c r="AN37" s="582"/>
      <c r="AO37" s="580" t="s">
        <v>510</v>
      </c>
      <c r="AP37" s="582"/>
    </row>
    <row r="38" spans="1:42" s="33" customFormat="1" ht="20.45" customHeight="1" x14ac:dyDescent="0.4">
      <c r="B38" s="38">
        <f>'12.15 対戦Ｂ'!$B$48</f>
        <v>6</v>
      </c>
      <c r="C38" s="564" t="s">
        <v>534</v>
      </c>
      <c r="D38" s="565"/>
      <c r="E38" s="565"/>
      <c r="F38" s="565"/>
      <c r="G38" s="565"/>
      <c r="H38" s="565"/>
      <c r="I38" s="565"/>
      <c r="J38" s="565"/>
      <c r="K38" s="566"/>
      <c r="L38" s="695">
        <v>2</v>
      </c>
      <c r="M38" s="696"/>
      <c r="N38" s="319" t="str">
        <f>'12.15 対戦Ａ'!$N$49</f>
        <v>○</v>
      </c>
      <c r="O38" s="695">
        <v>0</v>
      </c>
      <c r="P38" s="696"/>
      <c r="Q38" s="695">
        <v>2</v>
      </c>
      <c r="R38" s="696"/>
      <c r="S38" s="319" t="str">
        <f>'12.15 対戦Ａ'!$S$49</f>
        <v>○</v>
      </c>
      <c r="T38" s="695">
        <v>0</v>
      </c>
      <c r="U38" s="696"/>
      <c r="V38" s="697"/>
      <c r="W38" s="698"/>
      <c r="X38" s="698"/>
      <c r="Y38" s="698"/>
      <c r="Z38" s="699"/>
      <c r="AA38" s="567">
        <v>1</v>
      </c>
      <c r="AB38" s="568"/>
      <c r="AC38" s="233" t="str">
        <f>'12.15 対戦Ａ'!$S$42</f>
        <v>△</v>
      </c>
      <c r="AD38" s="567">
        <v>1</v>
      </c>
      <c r="AE38" s="568"/>
      <c r="AF38" s="567">
        <v>7</v>
      </c>
      <c r="AG38" s="568"/>
      <c r="AH38" s="567">
        <v>4</v>
      </c>
      <c r="AI38" s="568"/>
      <c r="AJ38" s="567">
        <v>0</v>
      </c>
      <c r="AK38" s="568"/>
      <c r="AL38" s="580">
        <v>4</v>
      </c>
      <c r="AM38" s="581"/>
      <c r="AN38" s="582"/>
      <c r="AO38" s="598" t="s">
        <v>508</v>
      </c>
      <c r="AP38" s="599"/>
    </row>
    <row r="39" spans="1:42" s="33" customFormat="1" ht="20.45" customHeight="1" x14ac:dyDescent="0.4">
      <c r="B39" s="38">
        <f>'12.15 対戦Ｂ'!$B$49</f>
        <v>7</v>
      </c>
      <c r="C39" s="692" t="s">
        <v>535</v>
      </c>
      <c r="D39" s="693"/>
      <c r="E39" s="693"/>
      <c r="F39" s="693"/>
      <c r="G39" s="693"/>
      <c r="H39" s="693"/>
      <c r="I39" s="693"/>
      <c r="J39" s="693"/>
      <c r="K39" s="694"/>
      <c r="L39" s="567">
        <v>3</v>
      </c>
      <c r="M39" s="568"/>
      <c r="N39" s="233" t="str">
        <f>'12.15 対戦Ａ'!$N$49</f>
        <v>○</v>
      </c>
      <c r="O39" s="567">
        <v>0</v>
      </c>
      <c r="P39" s="568"/>
      <c r="Q39" s="567">
        <v>2</v>
      </c>
      <c r="R39" s="568"/>
      <c r="S39" s="233" t="str">
        <f>'12.15 対戦Ａ'!$S$49</f>
        <v>○</v>
      </c>
      <c r="T39" s="567">
        <v>0</v>
      </c>
      <c r="U39" s="568"/>
      <c r="V39" s="567">
        <v>1</v>
      </c>
      <c r="W39" s="568"/>
      <c r="X39" s="233" t="str">
        <f>'12.15 対戦Ａ'!$S$42</f>
        <v>△</v>
      </c>
      <c r="Y39" s="567">
        <v>1</v>
      </c>
      <c r="Z39" s="568"/>
      <c r="AA39" s="589"/>
      <c r="AB39" s="589"/>
      <c r="AC39" s="589"/>
      <c r="AD39" s="589"/>
      <c r="AE39" s="589"/>
      <c r="AF39" s="567">
        <v>7</v>
      </c>
      <c r="AG39" s="568"/>
      <c r="AH39" s="567">
        <v>5</v>
      </c>
      <c r="AI39" s="568"/>
      <c r="AJ39" s="567">
        <v>0</v>
      </c>
      <c r="AK39" s="568"/>
      <c r="AL39" s="580">
        <v>5</v>
      </c>
      <c r="AM39" s="581"/>
      <c r="AN39" s="582"/>
      <c r="AO39" s="598" t="s">
        <v>509</v>
      </c>
      <c r="AP39" s="599"/>
    </row>
    <row r="40" spans="1:42" s="33" customFormat="1" ht="15" customHeight="1" x14ac:dyDescent="0.4">
      <c r="B40" s="126"/>
      <c r="C40" s="135"/>
      <c r="D40" s="136"/>
      <c r="E40" s="136"/>
      <c r="F40" s="136"/>
      <c r="G40" s="136"/>
      <c r="H40" s="136"/>
      <c r="I40" s="136"/>
      <c r="J40" s="136"/>
      <c r="K40" s="136"/>
      <c r="L40" s="126"/>
      <c r="M40" s="127"/>
      <c r="N40" s="126"/>
      <c r="O40" s="126"/>
      <c r="P40" s="127"/>
      <c r="Q40" s="126"/>
      <c r="R40" s="127"/>
      <c r="S40" s="126"/>
      <c r="T40" s="126"/>
      <c r="U40" s="127"/>
      <c r="V40" s="126"/>
      <c r="W40" s="127"/>
      <c r="X40" s="126"/>
      <c r="Y40" s="126"/>
      <c r="Z40" s="127"/>
      <c r="AA40" s="137"/>
      <c r="AB40" s="137"/>
      <c r="AC40" s="137"/>
      <c r="AD40" s="137"/>
      <c r="AE40" s="137"/>
      <c r="AF40" s="126"/>
      <c r="AG40" s="127"/>
      <c r="AH40" s="126"/>
      <c r="AI40" s="127"/>
      <c r="AJ40" s="126"/>
      <c r="AK40" s="127"/>
      <c r="AL40" s="126"/>
      <c r="AM40" s="126"/>
      <c r="AN40" s="126"/>
      <c r="AO40" s="126"/>
      <c r="AP40" s="127"/>
    </row>
    <row r="41" spans="1:42" ht="13.5" customHeight="1" x14ac:dyDescent="0.4">
      <c r="AC41" s="134"/>
      <c r="AD41" s="134"/>
      <c r="AE41" s="134"/>
      <c r="AF41" s="134"/>
      <c r="AG41" s="134"/>
      <c r="AH41" s="134"/>
      <c r="AI41" s="134"/>
      <c r="AJ41" s="134"/>
      <c r="AK41" s="134"/>
      <c r="AL41" s="134"/>
      <c r="AM41" s="134"/>
    </row>
    <row r="42" spans="1:42" ht="10.5" customHeight="1" x14ac:dyDescent="0.4">
      <c r="A42" s="545" t="s">
        <v>278</v>
      </c>
      <c r="B42" s="546"/>
      <c r="C42" s="546"/>
      <c r="D42" s="546"/>
      <c r="E42" s="547"/>
      <c r="F42" s="551" t="s">
        <v>522</v>
      </c>
      <c r="G42" s="572"/>
      <c r="H42" s="572"/>
      <c r="I42" s="572"/>
      <c r="J42" s="572"/>
      <c r="K42" s="572"/>
      <c r="L42" s="572"/>
      <c r="M42" s="572"/>
      <c r="N42" s="572"/>
      <c r="O42" s="572"/>
      <c r="P42" s="572"/>
      <c r="Q42" s="572"/>
      <c r="R42" s="572"/>
      <c r="S42" s="572"/>
      <c r="T42" s="552" t="s">
        <v>141</v>
      </c>
      <c r="U42" s="572"/>
      <c r="V42" s="572"/>
      <c r="W42" s="573"/>
      <c r="Y42" s="551" t="s">
        <v>89</v>
      </c>
      <c r="Z42" s="552"/>
      <c r="AA42" s="552"/>
      <c r="AB42" s="551" t="s">
        <v>537</v>
      </c>
      <c r="AC42" s="552"/>
      <c r="AD42" s="552"/>
      <c r="AE42" s="552"/>
      <c r="AF42" s="552"/>
      <c r="AG42" s="552"/>
      <c r="AH42" s="552"/>
      <c r="AI42" s="552"/>
      <c r="AJ42" s="552"/>
      <c r="AK42" s="552"/>
      <c r="AL42" s="600"/>
      <c r="AM42" s="600"/>
      <c r="AN42" s="600"/>
      <c r="AO42" s="601"/>
    </row>
    <row r="43" spans="1:42" ht="10.5" customHeight="1" x14ac:dyDescent="0.4">
      <c r="A43" s="548"/>
      <c r="B43" s="549"/>
      <c r="C43" s="549"/>
      <c r="D43" s="549"/>
      <c r="E43" s="550"/>
      <c r="F43" s="614"/>
      <c r="G43" s="574"/>
      <c r="H43" s="574"/>
      <c r="I43" s="574"/>
      <c r="J43" s="574"/>
      <c r="K43" s="574"/>
      <c r="L43" s="574"/>
      <c r="M43" s="574"/>
      <c r="N43" s="574"/>
      <c r="O43" s="574"/>
      <c r="P43" s="574"/>
      <c r="Q43" s="574"/>
      <c r="R43" s="574"/>
      <c r="S43" s="574"/>
      <c r="T43" s="574"/>
      <c r="U43" s="574"/>
      <c r="V43" s="574"/>
      <c r="W43" s="575"/>
      <c r="Y43" s="553"/>
      <c r="Z43" s="554"/>
      <c r="AA43" s="554"/>
      <c r="AB43" s="553"/>
      <c r="AC43" s="554"/>
      <c r="AD43" s="554"/>
      <c r="AE43" s="554"/>
      <c r="AF43" s="554"/>
      <c r="AG43" s="554"/>
      <c r="AH43" s="554"/>
      <c r="AI43" s="554"/>
      <c r="AJ43" s="554"/>
      <c r="AK43" s="554"/>
      <c r="AL43" s="602"/>
      <c r="AM43" s="602"/>
      <c r="AN43" s="602"/>
      <c r="AO43" s="603"/>
    </row>
    <row r="44" spans="1:42" ht="15.6" customHeight="1" x14ac:dyDescent="0.4"/>
    <row r="45" spans="1:42" s="33" customFormat="1" ht="20.45" customHeight="1" x14ac:dyDescent="0.4">
      <c r="B45" s="591" t="s">
        <v>279</v>
      </c>
      <c r="C45" s="592"/>
      <c r="D45" s="592"/>
      <c r="E45" s="592"/>
      <c r="F45" s="592"/>
      <c r="G45" s="592"/>
      <c r="H45" s="592"/>
      <c r="I45" s="592"/>
      <c r="J45" s="592"/>
      <c r="K45" s="593"/>
      <c r="L45" s="583" t="s">
        <v>543</v>
      </c>
      <c r="M45" s="584"/>
      <c r="N45" s="584"/>
      <c r="O45" s="584"/>
      <c r="P45" s="585"/>
      <c r="Q45" s="583" t="s">
        <v>387</v>
      </c>
      <c r="R45" s="584"/>
      <c r="S45" s="584"/>
      <c r="T45" s="584"/>
      <c r="U45" s="585"/>
      <c r="V45" s="583" t="s">
        <v>539</v>
      </c>
      <c r="W45" s="584"/>
      <c r="X45" s="584"/>
      <c r="Y45" s="584"/>
      <c r="Z45" s="585"/>
      <c r="AA45" s="567" t="s">
        <v>109</v>
      </c>
      <c r="AB45" s="568"/>
      <c r="AC45" s="567" t="s">
        <v>139</v>
      </c>
      <c r="AD45" s="568"/>
      <c r="AE45" s="567" t="s">
        <v>111</v>
      </c>
      <c r="AF45" s="568"/>
      <c r="AG45" s="580" t="s">
        <v>140</v>
      </c>
      <c r="AH45" s="581"/>
      <c r="AI45" s="582"/>
      <c r="AJ45" s="580" t="s">
        <v>110</v>
      </c>
      <c r="AK45" s="582"/>
      <c r="AM45" s="35"/>
      <c r="AN45" s="127"/>
      <c r="AO45" s="127"/>
      <c r="AP45" s="127"/>
    </row>
    <row r="46" spans="1:42" s="33" customFormat="1" ht="20.45" customHeight="1" x14ac:dyDescent="0.4">
      <c r="B46" s="129">
        <f>'12.15 対戦Ｃ'!$B$40</f>
        <v>1</v>
      </c>
      <c r="C46" s="692" t="s">
        <v>543</v>
      </c>
      <c r="D46" s="693"/>
      <c r="E46" s="693"/>
      <c r="F46" s="693"/>
      <c r="G46" s="693"/>
      <c r="H46" s="693"/>
      <c r="I46" s="693"/>
      <c r="J46" s="693"/>
      <c r="K46" s="694"/>
      <c r="L46" s="604"/>
      <c r="M46" s="605"/>
      <c r="N46" s="605"/>
      <c r="O46" s="605"/>
      <c r="P46" s="606"/>
      <c r="Q46" s="567">
        <v>3</v>
      </c>
      <c r="R46" s="568"/>
      <c r="S46" s="232" t="str">
        <f>'12.15 対戦Ａ'!$N$41</f>
        <v>○</v>
      </c>
      <c r="T46" s="567">
        <v>0</v>
      </c>
      <c r="U46" s="568"/>
      <c r="V46" s="567">
        <v>4</v>
      </c>
      <c r="W46" s="568"/>
      <c r="X46" s="232" t="str">
        <f>'12.15 対戦Ａ'!$N$41</f>
        <v>○</v>
      </c>
      <c r="Y46" s="567">
        <v>0</v>
      </c>
      <c r="Z46" s="568"/>
      <c r="AA46" s="567">
        <v>6</v>
      </c>
      <c r="AB46" s="568"/>
      <c r="AC46" s="567">
        <v>7</v>
      </c>
      <c r="AD46" s="568"/>
      <c r="AE46" s="567">
        <v>0</v>
      </c>
      <c r="AF46" s="568"/>
      <c r="AG46" s="580">
        <v>7</v>
      </c>
      <c r="AH46" s="581"/>
      <c r="AI46" s="582"/>
      <c r="AJ46" s="598" t="s">
        <v>509</v>
      </c>
      <c r="AK46" s="599"/>
      <c r="AM46" s="35"/>
      <c r="AN46" s="127"/>
      <c r="AO46" s="127"/>
      <c r="AP46" s="127"/>
    </row>
    <row r="47" spans="1:42" s="33" customFormat="1" ht="20.45" customHeight="1" x14ac:dyDescent="0.4">
      <c r="B47" s="129">
        <f>'12.15 対戦Ｃ'!$B$41</f>
        <v>2</v>
      </c>
      <c r="C47" s="564" t="s">
        <v>538</v>
      </c>
      <c r="D47" s="565"/>
      <c r="E47" s="565"/>
      <c r="F47" s="565"/>
      <c r="G47" s="565"/>
      <c r="H47" s="565"/>
      <c r="I47" s="565"/>
      <c r="J47" s="565"/>
      <c r="K47" s="566"/>
      <c r="L47" s="567">
        <v>0</v>
      </c>
      <c r="M47" s="568"/>
      <c r="N47" s="232" t="str">
        <f>'12.15 対戦Ａ'!$S$40</f>
        <v>●</v>
      </c>
      <c r="O47" s="567">
        <v>4</v>
      </c>
      <c r="P47" s="568"/>
      <c r="Q47" s="604"/>
      <c r="R47" s="605"/>
      <c r="S47" s="605"/>
      <c r="T47" s="605"/>
      <c r="U47" s="606"/>
      <c r="V47" s="567">
        <v>1</v>
      </c>
      <c r="W47" s="568"/>
      <c r="X47" s="232" t="str">
        <f>'12.15 対戦Ａ'!$S$40</f>
        <v>●</v>
      </c>
      <c r="Y47" s="567">
        <v>3</v>
      </c>
      <c r="Z47" s="568"/>
      <c r="AA47" s="567">
        <v>0</v>
      </c>
      <c r="AB47" s="568"/>
      <c r="AC47" s="567">
        <v>1</v>
      </c>
      <c r="AD47" s="568"/>
      <c r="AE47" s="567">
        <v>6</v>
      </c>
      <c r="AF47" s="568"/>
      <c r="AG47" s="580" t="s">
        <v>561</v>
      </c>
      <c r="AH47" s="581"/>
      <c r="AI47" s="582"/>
      <c r="AJ47" s="580" t="s">
        <v>507</v>
      </c>
      <c r="AK47" s="582"/>
      <c r="AM47" s="130"/>
      <c r="AN47" s="130"/>
      <c r="AO47" s="130"/>
      <c r="AP47" s="130"/>
    </row>
    <row r="48" spans="1:42" s="33" customFormat="1" ht="20.45" customHeight="1" x14ac:dyDescent="0.4">
      <c r="B48" s="38">
        <f>'12.15 対戦Ｃ'!$B$42</f>
        <v>3</v>
      </c>
      <c r="C48" s="564" t="s">
        <v>539</v>
      </c>
      <c r="D48" s="565"/>
      <c r="E48" s="565"/>
      <c r="F48" s="565"/>
      <c r="G48" s="565"/>
      <c r="H48" s="565"/>
      <c r="I48" s="565"/>
      <c r="J48" s="565"/>
      <c r="K48" s="566"/>
      <c r="L48" s="567">
        <v>0</v>
      </c>
      <c r="M48" s="568"/>
      <c r="N48" s="233" t="str">
        <f>'12.15 対戦Ａ'!$S$40</f>
        <v>●</v>
      </c>
      <c r="O48" s="567">
        <v>4</v>
      </c>
      <c r="P48" s="568"/>
      <c r="Q48" s="567">
        <v>3</v>
      </c>
      <c r="R48" s="568"/>
      <c r="S48" s="233" t="str">
        <f>'12.15 対戦Ａ'!$N$41</f>
        <v>○</v>
      </c>
      <c r="T48" s="567">
        <v>1</v>
      </c>
      <c r="U48" s="568"/>
      <c r="V48" s="604"/>
      <c r="W48" s="605"/>
      <c r="X48" s="605"/>
      <c r="Y48" s="605"/>
      <c r="Z48" s="606"/>
      <c r="AA48" s="567">
        <v>3</v>
      </c>
      <c r="AB48" s="568"/>
      <c r="AC48" s="567">
        <v>3</v>
      </c>
      <c r="AD48" s="568"/>
      <c r="AE48" s="567">
        <v>5</v>
      </c>
      <c r="AF48" s="568"/>
      <c r="AG48" s="580">
        <v>-2</v>
      </c>
      <c r="AH48" s="581"/>
      <c r="AI48" s="582"/>
      <c r="AJ48" s="598" t="s">
        <v>508</v>
      </c>
      <c r="AK48" s="599"/>
      <c r="AM48" s="130"/>
      <c r="AN48" s="130"/>
      <c r="AO48" s="130"/>
      <c r="AP48" s="130"/>
    </row>
    <row r="49" spans="1:42" s="33" customFormat="1" ht="7.5" customHeight="1" x14ac:dyDescent="0.4">
      <c r="B49" s="46"/>
      <c r="C49" s="131"/>
      <c r="D49" s="131"/>
      <c r="E49" s="131"/>
      <c r="F49" s="131"/>
      <c r="G49" s="131"/>
      <c r="H49" s="131"/>
      <c r="I49" s="131"/>
      <c r="J49" s="131"/>
      <c r="K49" s="131"/>
      <c r="L49" s="46"/>
      <c r="M49" s="46"/>
      <c r="N49" s="46"/>
      <c r="O49" s="46"/>
      <c r="P49" s="46"/>
      <c r="Q49" s="46"/>
      <c r="R49" s="46"/>
      <c r="S49" s="46"/>
      <c r="T49" s="46"/>
      <c r="U49" s="46"/>
      <c r="V49" s="132"/>
      <c r="W49" s="132"/>
      <c r="X49" s="132"/>
      <c r="Y49" s="132"/>
      <c r="Z49" s="132"/>
      <c r="AA49" s="46"/>
      <c r="AB49" s="46"/>
      <c r="AC49" s="46"/>
      <c r="AD49" s="46"/>
      <c r="AE49" s="46"/>
      <c r="AF49" s="46"/>
      <c r="AG49" s="229"/>
      <c r="AH49" s="229"/>
      <c r="AI49" s="229"/>
      <c r="AJ49" s="229"/>
      <c r="AK49" s="229"/>
      <c r="AM49" s="130"/>
      <c r="AN49" s="130"/>
      <c r="AO49" s="130"/>
      <c r="AP49" s="130"/>
    </row>
    <row r="50" spans="1:42" s="228" customFormat="1" ht="7.5" customHeight="1" x14ac:dyDescent="0.4"/>
    <row r="51" spans="1:42" s="33" customFormat="1" ht="20.45" customHeight="1" x14ac:dyDescent="0.4">
      <c r="A51" s="188"/>
      <c r="B51" s="591" t="s">
        <v>280</v>
      </c>
      <c r="C51" s="592"/>
      <c r="D51" s="592"/>
      <c r="E51" s="592"/>
      <c r="F51" s="592"/>
      <c r="G51" s="592"/>
      <c r="H51" s="592"/>
      <c r="I51" s="592"/>
      <c r="J51" s="592"/>
      <c r="K51" s="593"/>
      <c r="L51" s="583" t="s">
        <v>540</v>
      </c>
      <c r="M51" s="584"/>
      <c r="N51" s="584"/>
      <c r="O51" s="584"/>
      <c r="P51" s="585"/>
      <c r="Q51" s="583" t="s">
        <v>537</v>
      </c>
      <c r="R51" s="584"/>
      <c r="S51" s="584"/>
      <c r="T51" s="584"/>
      <c r="U51" s="585"/>
      <c r="V51" s="583" t="s">
        <v>542</v>
      </c>
      <c r="W51" s="584"/>
      <c r="X51" s="584"/>
      <c r="Y51" s="584"/>
      <c r="Z51" s="585"/>
      <c r="AA51" s="567" t="s">
        <v>109</v>
      </c>
      <c r="AB51" s="568"/>
      <c r="AC51" s="567" t="s">
        <v>139</v>
      </c>
      <c r="AD51" s="568"/>
      <c r="AE51" s="567" t="s">
        <v>111</v>
      </c>
      <c r="AF51" s="568"/>
      <c r="AG51" s="580" t="s">
        <v>140</v>
      </c>
      <c r="AH51" s="581"/>
      <c r="AI51" s="582"/>
      <c r="AJ51" s="580" t="s">
        <v>110</v>
      </c>
      <c r="AK51" s="582"/>
      <c r="AL51" s="227"/>
      <c r="AM51" s="227"/>
      <c r="AN51" s="227"/>
      <c r="AO51" s="227"/>
      <c r="AP51" s="227"/>
    </row>
    <row r="52" spans="1:42" s="33" customFormat="1" ht="20.45" customHeight="1" x14ac:dyDescent="0.4">
      <c r="A52" s="227"/>
      <c r="B52" s="129">
        <v>4</v>
      </c>
      <c r="C52" s="692" t="s">
        <v>541</v>
      </c>
      <c r="D52" s="693"/>
      <c r="E52" s="693"/>
      <c r="F52" s="693"/>
      <c r="G52" s="693"/>
      <c r="H52" s="693"/>
      <c r="I52" s="693"/>
      <c r="J52" s="693"/>
      <c r="K52" s="694"/>
      <c r="L52" s="604"/>
      <c r="M52" s="605"/>
      <c r="N52" s="605"/>
      <c r="O52" s="605"/>
      <c r="P52" s="606"/>
      <c r="Q52" s="567">
        <v>6</v>
      </c>
      <c r="R52" s="568"/>
      <c r="S52" s="232" t="str">
        <f>'12.15 対戦Ａ'!$N$41</f>
        <v>○</v>
      </c>
      <c r="T52" s="567">
        <v>0</v>
      </c>
      <c r="U52" s="568"/>
      <c r="V52" s="567">
        <v>2</v>
      </c>
      <c r="W52" s="568"/>
      <c r="X52" s="232" t="str">
        <f>'12.15 対戦Ａ'!$N$41</f>
        <v>○</v>
      </c>
      <c r="Y52" s="567">
        <v>0</v>
      </c>
      <c r="Z52" s="568"/>
      <c r="AA52" s="567">
        <v>6</v>
      </c>
      <c r="AB52" s="568"/>
      <c r="AC52" s="567">
        <v>8</v>
      </c>
      <c r="AD52" s="568"/>
      <c r="AE52" s="567">
        <v>0</v>
      </c>
      <c r="AF52" s="568"/>
      <c r="AG52" s="580">
        <v>8</v>
      </c>
      <c r="AH52" s="581"/>
      <c r="AI52" s="582"/>
      <c r="AJ52" s="598" t="s">
        <v>509</v>
      </c>
      <c r="AK52" s="599"/>
      <c r="AL52" s="227"/>
      <c r="AM52" s="227"/>
      <c r="AN52" s="227"/>
      <c r="AO52" s="227"/>
      <c r="AP52" s="227"/>
    </row>
    <row r="53" spans="1:42" s="33" customFormat="1" ht="20.45" customHeight="1" x14ac:dyDescent="0.4">
      <c r="A53" s="227"/>
      <c r="B53" s="129">
        <v>5</v>
      </c>
      <c r="C53" s="564" t="s">
        <v>537</v>
      </c>
      <c r="D53" s="565"/>
      <c r="E53" s="565"/>
      <c r="F53" s="565"/>
      <c r="G53" s="565"/>
      <c r="H53" s="565"/>
      <c r="I53" s="565"/>
      <c r="J53" s="565"/>
      <c r="K53" s="566"/>
      <c r="L53" s="567">
        <v>0</v>
      </c>
      <c r="M53" s="568"/>
      <c r="N53" s="232" t="str">
        <f>'12.15 対戦Ａ'!$S$40</f>
        <v>●</v>
      </c>
      <c r="O53" s="567">
        <v>6</v>
      </c>
      <c r="P53" s="568"/>
      <c r="Q53" s="604"/>
      <c r="R53" s="605"/>
      <c r="S53" s="605"/>
      <c r="T53" s="605"/>
      <c r="U53" s="606"/>
      <c r="V53" s="567">
        <v>1</v>
      </c>
      <c r="W53" s="568"/>
      <c r="X53" s="232" t="str">
        <f>'12.15 対戦Ａ'!$S$40</f>
        <v>●</v>
      </c>
      <c r="Y53" s="567">
        <v>2</v>
      </c>
      <c r="Z53" s="568"/>
      <c r="AA53" s="567">
        <v>0</v>
      </c>
      <c r="AB53" s="568"/>
      <c r="AC53" s="567">
        <v>1</v>
      </c>
      <c r="AD53" s="568"/>
      <c r="AE53" s="567">
        <v>8</v>
      </c>
      <c r="AF53" s="568"/>
      <c r="AG53" s="580">
        <v>-7</v>
      </c>
      <c r="AH53" s="581"/>
      <c r="AI53" s="582"/>
      <c r="AJ53" s="580" t="s">
        <v>507</v>
      </c>
      <c r="AK53" s="582"/>
      <c r="AL53" s="227"/>
      <c r="AM53" s="227"/>
      <c r="AN53" s="227"/>
      <c r="AO53" s="227"/>
      <c r="AP53" s="227"/>
    </row>
    <row r="54" spans="1:42" s="33" customFormat="1" ht="20.45" customHeight="1" x14ac:dyDescent="0.4">
      <c r="A54" s="227"/>
      <c r="B54" s="38">
        <v>6</v>
      </c>
      <c r="C54" s="564" t="s">
        <v>542</v>
      </c>
      <c r="D54" s="565"/>
      <c r="E54" s="565"/>
      <c r="F54" s="565"/>
      <c r="G54" s="565"/>
      <c r="H54" s="565"/>
      <c r="I54" s="565"/>
      <c r="J54" s="565"/>
      <c r="K54" s="566"/>
      <c r="L54" s="567">
        <v>0</v>
      </c>
      <c r="M54" s="568"/>
      <c r="N54" s="233" t="str">
        <f>'12.15 対戦Ａ'!$S$40</f>
        <v>●</v>
      </c>
      <c r="O54" s="567">
        <v>2</v>
      </c>
      <c r="P54" s="568"/>
      <c r="Q54" s="567">
        <v>2</v>
      </c>
      <c r="R54" s="568"/>
      <c r="S54" s="233" t="str">
        <f>'12.15 対戦Ａ'!$N$41</f>
        <v>○</v>
      </c>
      <c r="T54" s="567">
        <v>1</v>
      </c>
      <c r="U54" s="568"/>
      <c r="V54" s="604"/>
      <c r="W54" s="605"/>
      <c r="X54" s="605"/>
      <c r="Y54" s="605"/>
      <c r="Z54" s="606"/>
      <c r="AA54" s="567">
        <v>3</v>
      </c>
      <c r="AB54" s="568"/>
      <c r="AC54" s="567">
        <v>2</v>
      </c>
      <c r="AD54" s="568"/>
      <c r="AE54" s="567">
        <v>3</v>
      </c>
      <c r="AF54" s="568"/>
      <c r="AG54" s="580">
        <v>-1</v>
      </c>
      <c r="AH54" s="581"/>
      <c r="AI54" s="582"/>
      <c r="AJ54" s="598" t="s">
        <v>508</v>
      </c>
      <c r="AK54" s="599"/>
      <c r="AL54" s="227"/>
      <c r="AM54" s="227"/>
      <c r="AN54" s="227"/>
      <c r="AO54" s="227"/>
      <c r="AP54" s="227"/>
    </row>
    <row r="55" spans="1:42" s="33" customFormat="1" ht="13.5" customHeight="1" x14ac:dyDescent="0.4">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row>
    <row r="56" spans="1:42" s="33" customFormat="1" ht="13.5" customHeight="1" x14ac:dyDescent="0.4">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row>
    <row r="57" spans="1:42" s="33" customFormat="1" ht="13.5" customHeight="1" x14ac:dyDescent="0.4">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row>
    <row r="58" spans="1:42" ht="13.5" customHeight="1" x14ac:dyDescent="0.4">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row>
    <row r="59" spans="1:42" s="33" customFormat="1" ht="28.5" customHeight="1" x14ac:dyDescent="0.4">
      <c r="A59" s="612" t="s">
        <v>261</v>
      </c>
      <c r="B59" s="612"/>
      <c r="C59" s="612"/>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3"/>
      <c r="AP59" s="613"/>
    </row>
    <row r="60" spans="1:42" s="33" customFormat="1" ht="13.5" customHeight="1" x14ac:dyDescent="0.4">
      <c r="A60" s="230"/>
      <c r="B60" s="230"/>
      <c r="C60" s="230"/>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row>
    <row r="61" spans="1:42" s="33" customFormat="1" ht="10.5" customHeight="1" x14ac:dyDescent="0.4">
      <c r="A61" s="545" t="s">
        <v>284</v>
      </c>
      <c r="B61" s="546"/>
      <c r="C61" s="546"/>
      <c r="D61" s="546"/>
      <c r="E61" s="547"/>
      <c r="F61" s="551" t="s">
        <v>566</v>
      </c>
      <c r="G61" s="572"/>
      <c r="H61" s="572"/>
      <c r="I61" s="572"/>
      <c r="J61" s="572"/>
      <c r="K61" s="572"/>
      <c r="L61" s="572"/>
      <c r="M61" s="572"/>
      <c r="N61" s="572"/>
      <c r="O61" s="572"/>
      <c r="P61" s="572"/>
      <c r="Q61" s="572"/>
      <c r="R61" s="572"/>
      <c r="S61" s="572"/>
      <c r="T61" s="552" t="s">
        <v>141</v>
      </c>
      <c r="U61" s="572"/>
      <c r="V61" s="572"/>
      <c r="W61" s="573"/>
      <c r="X61" s="128"/>
      <c r="Y61" s="551" t="s">
        <v>89</v>
      </c>
      <c r="Z61" s="552"/>
      <c r="AA61" s="552"/>
      <c r="AB61" s="551" t="s">
        <v>544</v>
      </c>
      <c r="AC61" s="552"/>
      <c r="AD61" s="552"/>
      <c r="AE61" s="552"/>
      <c r="AF61" s="552"/>
      <c r="AG61" s="552"/>
      <c r="AH61" s="552"/>
      <c r="AI61" s="552"/>
      <c r="AJ61" s="552"/>
      <c r="AK61" s="552"/>
      <c r="AL61" s="600"/>
      <c r="AM61" s="600"/>
      <c r="AN61" s="600"/>
      <c r="AO61" s="601"/>
      <c r="AP61" s="227"/>
    </row>
    <row r="62" spans="1:42" s="33" customFormat="1" ht="10.5" customHeight="1" x14ac:dyDescent="0.4">
      <c r="A62" s="548"/>
      <c r="B62" s="549"/>
      <c r="C62" s="549"/>
      <c r="D62" s="549"/>
      <c r="E62" s="550"/>
      <c r="F62" s="614"/>
      <c r="G62" s="574"/>
      <c r="H62" s="574"/>
      <c r="I62" s="574"/>
      <c r="J62" s="574"/>
      <c r="K62" s="574"/>
      <c r="L62" s="574"/>
      <c r="M62" s="574"/>
      <c r="N62" s="574"/>
      <c r="O62" s="574"/>
      <c r="P62" s="574"/>
      <c r="Q62" s="574"/>
      <c r="R62" s="574"/>
      <c r="S62" s="574"/>
      <c r="T62" s="574"/>
      <c r="U62" s="574"/>
      <c r="V62" s="574"/>
      <c r="W62" s="575"/>
      <c r="X62" s="128"/>
      <c r="Y62" s="553"/>
      <c r="Z62" s="554"/>
      <c r="AA62" s="554"/>
      <c r="AB62" s="553"/>
      <c r="AC62" s="554"/>
      <c r="AD62" s="554"/>
      <c r="AE62" s="554"/>
      <c r="AF62" s="554"/>
      <c r="AG62" s="554"/>
      <c r="AH62" s="554"/>
      <c r="AI62" s="554"/>
      <c r="AJ62" s="554"/>
      <c r="AK62" s="554"/>
      <c r="AL62" s="602"/>
      <c r="AM62" s="602"/>
      <c r="AN62" s="602"/>
      <c r="AO62" s="603"/>
      <c r="AP62" s="227"/>
    </row>
    <row r="63" spans="1:42" s="33" customFormat="1" ht="13.5" customHeight="1" x14ac:dyDescent="0.4">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row>
    <row r="64" spans="1:42" s="33" customFormat="1" ht="20.45" customHeight="1" x14ac:dyDescent="0.4">
      <c r="B64" s="591" t="s">
        <v>285</v>
      </c>
      <c r="C64" s="592"/>
      <c r="D64" s="592"/>
      <c r="E64" s="592"/>
      <c r="F64" s="592"/>
      <c r="G64" s="592"/>
      <c r="H64" s="592"/>
      <c r="I64" s="592"/>
      <c r="J64" s="592"/>
      <c r="K64" s="593"/>
      <c r="L64" s="583" t="s">
        <v>545</v>
      </c>
      <c r="M64" s="584"/>
      <c r="N64" s="584"/>
      <c r="O64" s="584"/>
      <c r="P64" s="585"/>
      <c r="Q64" s="583" t="s">
        <v>544</v>
      </c>
      <c r="R64" s="584"/>
      <c r="S64" s="584"/>
      <c r="T64" s="584"/>
      <c r="U64" s="585"/>
      <c r="V64" s="583" t="s">
        <v>546</v>
      </c>
      <c r="W64" s="584"/>
      <c r="X64" s="584"/>
      <c r="Y64" s="584"/>
      <c r="Z64" s="585"/>
      <c r="AA64" s="567" t="s">
        <v>109</v>
      </c>
      <c r="AB64" s="568"/>
      <c r="AC64" s="567" t="s">
        <v>139</v>
      </c>
      <c r="AD64" s="568"/>
      <c r="AE64" s="567" t="s">
        <v>111</v>
      </c>
      <c r="AF64" s="568"/>
      <c r="AG64" s="580" t="s">
        <v>140</v>
      </c>
      <c r="AH64" s="581"/>
      <c r="AI64" s="582"/>
      <c r="AJ64" s="580" t="s">
        <v>110</v>
      </c>
      <c r="AK64" s="582"/>
      <c r="AL64" s="227"/>
      <c r="AM64" s="227"/>
      <c r="AN64" s="227"/>
      <c r="AO64" s="227"/>
      <c r="AP64" s="227"/>
    </row>
    <row r="65" spans="1:42" s="228" customFormat="1" ht="20.45" customHeight="1" x14ac:dyDescent="0.4">
      <c r="A65" s="33"/>
      <c r="B65" s="129">
        <v>1</v>
      </c>
      <c r="C65" s="692" t="s">
        <v>545</v>
      </c>
      <c r="D65" s="693"/>
      <c r="E65" s="693"/>
      <c r="F65" s="693"/>
      <c r="G65" s="693"/>
      <c r="H65" s="693"/>
      <c r="I65" s="693"/>
      <c r="J65" s="693"/>
      <c r="K65" s="694"/>
      <c r="L65" s="604"/>
      <c r="M65" s="605"/>
      <c r="N65" s="605"/>
      <c r="O65" s="605"/>
      <c r="P65" s="606"/>
      <c r="Q65" s="567">
        <v>2</v>
      </c>
      <c r="R65" s="568"/>
      <c r="S65" s="232" t="str">
        <f>'12.15 対戦Ａ'!$N$41</f>
        <v>○</v>
      </c>
      <c r="T65" s="567">
        <v>0</v>
      </c>
      <c r="U65" s="568"/>
      <c r="V65" s="567">
        <v>2</v>
      </c>
      <c r="W65" s="568"/>
      <c r="X65" s="232" t="str">
        <f>'12.15 対戦Ａ'!$X$41</f>
        <v>△</v>
      </c>
      <c r="Y65" s="567">
        <v>2</v>
      </c>
      <c r="Z65" s="568"/>
      <c r="AA65" s="567">
        <v>4</v>
      </c>
      <c r="AB65" s="568"/>
      <c r="AC65" s="567">
        <v>4</v>
      </c>
      <c r="AD65" s="568"/>
      <c r="AE65" s="567">
        <v>2</v>
      </c>
      <c r="AF65" s="568"/>
      <c r="AG65" s="580">
        <v>2</v>
      </c>
      <c r="AH65" s="581"/>
      <c r="AI65" s="582"/>
      <c r="AJ65" s="598" t="s">
        <v>509</v>
      </c>
      <c r="AK65" s="599"/>
      <c r="AL65" s="227"/>
      <c r="AM65" s="227"/>
      <c r="AN65" s="227"/>
      <c r="AO65" s="227"/>
      <c r="AP65" s="227"/>
    </row>
    <row r="66" spans="1:42" s="33" customFormat="1" ht="20.45" customHeight="1" x14ac:dyDescent="0.4">
      <c r="B66" s="129">
        <f>'12.15 対戦Ｃ'!$B$41</f>
        <v>2</v>
      </c>
      <c r="C66" s="564" t="s">
        <v>544</v>
      </c>
      <c r="D66" s="565"/>
      <c r="E66" s="565"/>
      <c r="F66" s="565"/>
      <c r="G66" s="565"/>
      <c r="H66" s="565"/>
      <c r="I66" s="565"/>
      <c r="J66" s="565"/>
      <c r="K66" s="566"/>
      <c r="L66" s="567">
        <v>0</v>
      </c>
      <c r="M66" s="568"/>
      <c r="N66" s="232" t="str">
        <f>'12.15 対戦Ａ'!$S$40</f>
        <v>●</v>
      </c>
      <c r="O66" s="567">
        <v>2</v>
      </c>
      <c r="P66" s="568"/>
      <c r="Q66" s="604"/>
      <c r="R66" s="605"/>
      <c r="S66" s="605"/>
      <c r="T66" s="605"/>
      <c r="U66" s="606"/>
      <c r="V66" s="567">
        <v>0</v>
      </c>
      <c r="W66" s="568"/>
      <c r="X66" s="232" t="str">
        <f>'12.15 対戦Ａ'!$S$40</f>
        <v>●</v>
      </c>
      <c r="Y66" s="567">
        <v>2</v>
      </c>
      <c r="Z66" s="568"/>
      <c r="AA66" s="567">
        <v>0</v>
      </c>
      <c r="AB66" s="568"/>
      <c r="AC66" s="567">
        <v>0</v>
      </c>
      <c r="AD66" s="568"/>
      <c r="AE66" s="567">
        <v>4</v>
      </c>
      <c r="AF66" s="568"/>
      <c r="AG66" s="580">
        <v>-4</v>
      </c>
      <c r="AH66" s="581"/>
      <c r="AI66" s="582"/>
      <c r="AJ66" s="580" t="s">
        <v>507</v>
      </c>
      <c r="AK66" s="582"/>
      <c r="AL66" s="227"/>
      <c r="AM66" s="227"/>
      <c r="AN66" s="227"/>
      <c r="AO66" s="227"/>
      <c r="AP66" s="227"/>
    </row>
    <row r="67" spans="1:42" s="33" customFormat="1" ht="20.45" customHeight="1" x14ac:dyDescent="0.4">
      <c r="B67" s="38">
        <f>'12.15 対戦Ｃ'!$B$42</f>
        <v>3</v>
      </c>
      <c r="C67" s="564" t="s">
        <v>546</v>
      </c>
      <c r="D67" s="565"/>
      <c r="E67" s="565"/>
      <c r="F67" s="565"/>
      <c r="G67" s="565"/>
      <c r="H67" s="565"/>
      <c r="I67" s="565"/>
      <c r="J67" s="565"/>
      <c r="K67" s="566"/>
      <c r="L67" s="567">
        <v>2</v>
      </c>
      <c r="M67" s="568"/>
      <c r="N67" s="233" t="str">
        <f>'12.15 対戦Ａ'!$X$41</f>
        <v>△</v>
      </c>
      <c r="O67" s="567">
        <v>2</v>
      </c>
      <c r="P67" s="568"/>
      <c r="Q67" s="567">
        <v>2</v>
      </c>
      <c r="R67" s="568"/>
      <c r="S67" s="233" t="str">
        <f>'12.15 対戦Ａ'!$N$41</f>
        <v>○</v>
      </c>
      <c r="T67" s="567">
        <v>0</v>
      </c>
      <c r="U67" s="568"/>
      <c r="V67" s="604"/>
      <c r="W67" s="605"/>
      <c r="X67" s="605"/>
      <c r="Y67" s="605"/>
      <c r="Z67" s="606"/>
      <c r="AA67" s="567">
        <v>4</v>
      </c>
      <c r="AB67" s="568"/>
      <c r="AC67" s="567">
        <v>4</v>
      </c>
      <c r="AD67" s="568"/>
      <c r="AE67" s="567">
        <v>2</v>
      </c>
      <c r="AF67" s="568"/>
      <c r="AG67" s="580">
        <v>2</v>
      </c>
      <c r="AH67" s="581"/>
      <c r="AI67" s="582"/>
      <c r="AJ67" s="598" t="s">
        <v>508</v>
      </c>
      <c r="AK67" s="599"/>
      <c r="AL67" s="227"/>
      <c r="AM67" s="227"/>
      <c r="AN67" s="227"/>
      <c r="AO67" s="227"/>
      <c r="AP67" s="227"/>
    </row>
    <row r="68" spans="1:42" s="33" customFormat="1" ht="13.5" customHeight="1" x14ac:dyDescent="0.4">
      <c r="A68" s="188"/>
      <c r="B68" s="227"/>
      <c r="C68" s="227"/>
      <c r="D68" s="227"/>
      <c r="E68" s="227"/>
      <c r="F68" s="227"/>
      <c r="G68" s="227"/>
      <c r="H68" s="227"/>
      <c r="I68" s="227"/>
      <c r="J68" s="227"/>
      <c r="K68" s="227"/>
      <c r="L68" s="227"/>
      <c r="M68" s="227"/>
      <c r="N68" s="227"/>
      <c r="O68" s="227"/>
      <c r="P68" s="227"/>
      <c r="Q68" s="227"/>
      <c r="R68" s="227"/>
      <c r="S68" s="714" t="s">
        <v>570</v>
      </c>
      <c r="T68" s="711"/>
      <c r="U68" s="710" t="s">
        <v>562</v>
      </c>
      <c r="V68" s="710"/>
      <c r="W68" s="710"/>
      <c r="X68" s="710"/>
      <c r="Y68" s="710"/>
      <c r="Z68" s="710"/>
      <c r="AA68" s="711"/>
      <c r="AB68" s="702">
        <v>4</v>
      </c>
      <c r="AC68" s="703"/>
      <c r="AD68" s="572" t="s">
        <v>567</v>
      </c>
      <c r="AE68" s="572" t="s">
        <v>568</v>
      </c>
      <c r="AF68" s="706">
        <v>3</v>
      </c>
      <c r="AG68" s="707"/>
      <c r="AH68" s="360" t="s">
        <v>569</v>
      </c>
      <c r="AI68" s="361"/>
      <c r="AJ68" s="361"/>
      <c r="AK68" s="361"/>
      <c r="AL68" s="227"/>
      <c r="AM68" s="227"/>
      <c r="AN68" s="227"/>
      <c r="AO68" s="227"/>
      <c r="AP68" s="227"/>
    </row>
    <row r="69" spans="1:42" s="33" customFormat="1" ht="13.5" customHeight="1" x14ac:dyDescent="0.4">
      <c r="A69" s="227"/>
      <c r="B69" s="227"/>
      <c r="C69" s="227"/>
      <c r="D69" s="227"/>
      <c r="E69" s="227"/>
      <c r="F69" s="227"/>
      <c r="G69" s="227"/>
      <c r="H69" s="227"/>
      <c r="I69" s="227"/>
      <c r="J69" s="227"/>
      <c r="K69" s="227"/>
      <c r="L69" s="227"/>
      <c r="M69" s="227"/>
      <c r="N69" s="227"/>
      <c r="O69" s="227"/>
      <c r="P69" s="227"/>
      <c r="Q69" s="227"/>
      <c r="R69" s="227"/>
      <c r="S69" s="715"/>
      <c r="T69" s="713"/>
      <c r="U69" s="712"/>
      <c r="V69" s="712"/>
      <c r="W69" s="712"/>
      <c r="X69" s="712"/>
      <c r="Y69" s="712"/>
      <c r="Z69" s="712"/>
      <c r="AA69" s="713"/>
      <c r="AB69" s="704"/>
      <c r="AC69" s="705"/>
      <c r="AD69" s="574"/>
      <c r="AE69" s="574"/>
      <c r="AF69" s="708"/>
      <c r="AG69" s="709"/>
      <c r="AH69" s="363"/>
      <c r="AI69" s="364"/>
      <c r="AJ69" s="364"/>
      <c r="AK69" s="364"/>
      <c r="AL69" s="227"/>
      <c r="AM69" s="227"/>
      <c r="AN69" s="227"/>
      <c r="AO69" s="227"/>
      <c r="AP69" s="227"/>
    </row>
    <row r="70" spans="1:42" s="33" customFormat="1" ht="20.45" customHeight="1" x14ac:dyDescent="0.4">
      <c r="A70" s="188"/>
      <c r="B70" s="591" t="s">
        <v>286</v>
      </c>
      <c r="C70" s="592"/>
      <c r="D70" s="592"/>
      <c r="E70" s="592"/>
      <c r="F70" s="592"/>
      <c r="G70" s="592"/>
      <c r="H70" s="592"/>
      <c r="I70" s="592"/>
      <c r="J70" s="592"/>
      <c r="K70" s="593"/>
      <c r="L70" s="583" t="s">
        <v>389</v>
      </c>
      <c r="M70" s="584"/>
      <c r="N70" s="584"/>
      <c r="O70" s="584"/>
      <c r="P70" s="585"/>
      <c r="Q70" s="583" t="s">
        <v>548</v>
      </c>
      <c r="R70" s="584"/>
      <c r="S70" s="584"/>
      <c r="T70" s="584"/>
      <c r="U70" s="585"/>
      <c r="V70" s="583" t="s">
        <v>549</v>
      </c>
      <c r="W70" s="584"/>
      <c r="X70" s="584"/>
      <c r="Y70" s="584"/>
      <c r="Z70" s="585"/>
      <c r="AA70" s="567" t="s">
        <v>109</v>
      </c>
      <c r="AB70" s="568"/>
      <c r="AC70" s="567" t="s">
        <v>139</v>
      </c>
      <c r="AD70" s="568"/>
      <c r="AE70" s="567" t="s">
        <v>111</v>
      </c>
      <c r="AF70" s="568"/>
      <c r="AG70" s="580" t="s">
        <v>140</v>
      </c>
      <c r="AH70" s="581"/>
      <c r="AI70" s="582"/>
      <c r="AJ70" s="580" t="s">
        <v>110</v>
      </c>
      <c r="AK70" s="582"/>
      <c r="AL70" s="227"/>
      <c r="AM70" s="227"/>
      <c r="AN70" s="227"/>
      <c r="AO70" s="227"/>
      <c r="AP70" s="227"/>
    </row>
    <row r="71" spans="1:42" s="33" customFormat="1" ht="20.45" customHeight="1" x14ac:dyDescent="0.4">
      <c r="A71" s="227"/>
      <c r="B71" s="129">
        <v>4</v>
      </c>
      <c r="C71" s="564" t="s">
        <v>547</v>
      </c>
      <c r="D71" s="565"/>
      <c r="E71" s="565"/>
      <c r="F71" s="565"/>
      <c r="G71" s="565"/>
      <c r="H71" s="565"/>
      <c r="I71" s="565"/>
      <c r="J71" s="565"/>
      <c r="K71" s="566"/>
      <c r="L71" s="604"/>
      <c r="M71" s="605"/>
      <c r="N71" s="605"/>
      <c r="O71" s="605"/>
      <c r="P71" s="606"/>
      <c r="Q71" s="567">
        <v>2</v>
      </c>
      <c r="R71" s="568"/>
      <c r="S71" s="232" t="str">
        <f>'12.15 対戦Ａ'!$N$41</f>
        <v>○</v>
      </c>
      <c r="T71" s="567">
        <v>0</v>
      </c>
      <c r="U71" s="568"/>
      <c r="V71" s="567">
        <v>0</v>
      </c>
      <c r="W71" s="568"/>
      <c r="X71" s="232" t="str">
        <f>'12.15 対戦Ａ'!$S$40</f>
        <v>●</v>
      </c>
      <c r="Y71" s="567">
        <v>2</v>
      </c>
      <c r="Z71" s="568"/>
      <c r="AA71" s="567">
        <v>3</v>
      </c>
      <c r="AB71" s="568"/>
      <c r="AC71" s="567">
        <v>2</v>
      </c>
      <c r="AD71" s="568"/>
      <c r="AE71" s="567">
        <v>2</v>
      </c>
      <c r="AF71" s="568"/>
      <c r="AG71" s="580">
        <v>0</v>
      </c>
      <c r="AH71" s="581"/>
      <c r="AI71" s="582"/>
      <c r="AJ71" s="598" t="s">
        <v>508</v>
      </c>
      <c r="AK71" s="599"/>
      <c r="AL71" s="227"/>
      <c r="AM71" s="227"/>
      <c r="AN71" s="227"/>
      <c r="AO71" s="227"/>
      <c r="AP71" s="227"/>
    </row>
    <row r="72" spans="1:42" s="33" customFormat="1" ht="20.45" customHeight="1" x14ac:dyDescent="0.4">
      <c r="A72" s="227"/>
      <c r="B72" s="129">
        <v>5</v>
      </c>
      <c r="C72" s="564" t="s">
        <v>548</v>
      </c>
      <c r="D72" s="565"/>
      <c r="E72" s="565"/>
      <c r="F72" s="565"/>
      <c r="G72" s="565"/>
      <c r="H72" s="565"/>
      <c r="I72" s="565"/>
      <c r="J72" s="565"/>
      <c r="K72" s="566"/>
      <c r="L72" s="567">
        <v>0</v>
      </c>
      <c r="M72" s="568"/>
      <c r="N72" s="232" t="str">
        <f>'12.15 対戦Ａ'!$S$40</f>
        <v>●</v>
      </c>
      <c r="O72" s="567">
        <v>2</v>
      </c>
      <c r="P72" s="568"/>
      <c r="Q72" s="604"/>
      <c r="R72" s="605"/>
      <c r="S72" s="605"/>
      <c r="T72" s="605"/>
      <c r="U72" s="606"/>
      <c r="V72" s="567">
        <v>1</v>
      </c>
      <c r="W72" s="568"/>
      <c r="X72" s="232" t="str">
        <f>'12.15 対戦Ａ'!$S$40</f>
        <v>●</v>
      </c>
      <c r="Y72" s="567">
        <v>4</v>
      </c>
      <c r="Z72" s="568"/>
      <c r="AA72" s="567">
        <v>0</v>
      </c>
      <c r="AB72" s="568"/>
      <c r="AC72" s="567">
        <v>1</v>
      </c>
      <c r="AD72" s="568"/>
      <c r="AE72" s="567">
        <v>6</v>
      </c>
      <c r="AF72" s="568"/>
      <c r="AG72" s="580">
        <v>-5</v>
      </c>
      <c r="AH72" s="581"/>
      <c r="AI72" s="582"/>
      <c r="AJ72" s="580" t="s">
        <v>507</v>
      </c>
      <c r="AK72" s="582"/>
      <c r="AL72" s="227"/>
      <c r="AM72" s="227"/>
      <c r="AN72" s="227"/>
      <c r="AO72" s="227"/>
      <c r="AP72" s="227"/>
    </row>
    <row r="73" spans="1:42" s="33" customFormat="1" ht="20.45" customHeight="1" x14ac:dyDescent="0.4">
      <c r="A73" s="227"/>
      <c r="B73" s="38">
        <v>6</v>
      </c>
      <c r="C73" s="692" t="s">
        <v>549</v>
      </c>
      <c r="D73" s="693"/>
      <c r="E73" s="693"/>
      <c r="F73" s="693"/>
      <c r="G73" s="693"/>
      <c r="H73" s="693"/>
      <c r="I73" s="693"/>
      <c r="J73" s="693"/>
      <c r="K73" s="694"/>
      <c r="L73" s="567">
        <v>2</v>
      </c>
      <c r="M73" s="568"/>
      <c r="N73" s="233" t="str">
        <f>'12.15 対戦Ａ'!$N$41</f>
        <v>○</v>
      </c>
      <c r="O73" s="567">
        <v>0</v>
      </c>
      <c r="P73" s="568"/>
      <c r="Q73" s="567">
        <v>4</v>
      </c>
      <c r="R73" s="568"/>
      <c r="S73" s="233" t="str">
        <f>'12.15 対戦Ａ'!$N$41</f>
        <v>○</v>
      </c>
      <c r="T73" s="567">
        <v>1</v>
      </c>
      <c r="U73" s="568"/>
      <c r="V73" s="604"/>
      <c r="W73" s="605"/>
      <c r="X73" s="605"/>
      <c r="Y73" s="605"/>
      <c r="Z73" s="606"/>
      <c r="AA73" s="567">
        <v>6</v>
      </c>
      <c r="AB73" s="568"/>
      <c r="AC73" s="567">
        <v>6</v>
      </c>
      <c r="AD73" s="568"/>
      <c r="AE73" s="567">
        <v>1</v>
      </c>
      <c r="AF73" s="568"/>
      <c r="AG73" s="580">
        <v>5</v>
      </c>
      <c r="AH73" s="581"/>
      <c r="AI73" s="582"/>
      <c r="AJ73" s="598" t="s">
        <v>509</v>
      </c>
      <c r="AK73" s="599"/>
      <c r="AL73" s="227"/>
      <c r="AM73" s="227"/>
      <c r="AN73" s="227"/>
      <c r="AO73" s="227"/>
      <c r="AP73" s="227"/>
    </row>
    <row r="74" spans="1:42" s="33" customFormat="1" ht="13.5" customHeight="1" x14ac:dyDescent="0.4">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row>
    <row r="75" spans="1:42" s="33" customFormat="1" ht="13.5" customHeight="1" x14ac:dyDescent="0.4">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row>
    <row r="76" spans="1:42" s="33" customFormat="1" ht="13.5" customHeight="1" x14ac:dyDescent="0.4">
      <c r="A76" s="227"/>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row>
    <row r="77" spans="1:42" s="33" customFormat="1" ht="13.5" customHeight="1" thickBot="1" x14ac:dyDescent="0.45">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row>
    <row r="78" spans="1:42" ht="15" customHeight="1" x14ac:dyDescent="0.4">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row>
    <row r="79" spans="1:42" ht="15" customHeight="1" x14ac:dyDescent="0.4"/>
    <row r="80" spans="1:42" ht="11.25" customHeight="1" x14ac:dyDescent="0.4">
      <c r="A80" s="247"/>
      <c r="B80" s="247"/>
      <c r="C80" s="247"/>
      <c r="D80" s="247"/>
      <c r="E80" s="247"/>
      <c r="F80" s="248"/>
      <c r="G80" s="249"/>
      <c r="H80" s="249"/>
      <c r="I80" s="249"/>
      <c r="J80" s="249"/>
      <c r="K80" s="249"/>
      <c r="L80" s="249"/>
      <c r="M80" s="249"/>
      <c r="N80" s="249"/>
      <c r="O80" s="249"/>
      <c r="P80" s="249"/>
      <c r="Q80" s="249"/>
      <c r="R80" s="249"/>
      <c r="S80" s="249"/>
      <c r="T80" s="248"/>
      <c r="U80" s="249"/>
      <c r="V80" s="249"/>
      <c r="W80" s="249"/>
      <c r="X80" s="246"/>
      <c r="Y80" s="248"/>
      <c r="Z80" s="248"/>
      <c r="AA80" s="248"/>
      <c r="AB80" s="248"/>
      <c r="AC80" s="248"/>
      <c r="AD80" s="248"/>
      <c r="AE80" s="248"/>
      <c r="AF80" s="248"/>
      <c r="AG80" s="248"/>
      <c r="AH80" s="248"/>
      <c r="AI80" s="248"/>
      <c r="AJ80" s="248"/>
      <c r="AK80" s="248"/>
      <c r="AL80" s="246"/>
      <c r="AM80" s="246"/>
      <c r="AN80" s="246"/>
      <c r="AO80" s="246"/>
      <c r="AP80" s="246"/>
    </row>
    <row r="81" spans="1:42" ht="11.25" customHeight="1" x14ac:dyDescent="0.4">
      <c r="A81" s="247"/>
      <c r="B81" s="247"/>
      <c r="C81" s="247"/>
      <c r="D81" s="247"/>
      <c r="E81" s="247"/>
      <c r="F81" s="249"/>
      <c r="G81" s="249"/>
      <c r="H81" s="249"/>
      <c r="I81" s="249"/>
      <c r="J81" s="249"/>
      <c r="K81" s="249"/>
      <c r="L81" s="249"/>
      <c r="M81" s="249"/>
      <c r="N81" s="249"/>
      <c r="O81" s="249"/>
      <c r="P81" s="249"/>
      <c r="Q81" s="249"/>
      <c r="R81" s="249"/>
      <c r="S81" s="249"/>
      <c r="T81" s="249"/>
      <c r="U81" s="249"/>
      <c r="V81" s="249"/>
      <c r="W81" s="249"/>
      <c r="X81" s="246"/>
      <c r="Y81" s="248"/>
      <c r="Z81" s="248"/>
      <c r="AA81" s="248"/>
      <c r="AB81" s="248"/>
      <c r="AC81" s="248"/>
      <c r="AD81" s="248"/>
      <c r="AE81" s="248"/>
      <c r="AF81" s="248"/>
      <c r="AG81" s="248"/>
      <c r="AH81" s="248"/>
      <c r="AI81" s="248"/>
      <c r="AJ81" s="248"/>
      <c r="AK81" s="248"/>
      <c r="AL81" s="246"/>
      <c r="AM81" s="246"/>
      <c r="AN81" s="246"/>
      <c r="AO81" s="246"/>
      <c r="AP81" s="246"/>
    </row>
    <row r="82" spans="1:42" ht="11.25" customHeight="1" x14ac:dyDescent="0.4">
      <c r="A82" s="246"/>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row>
    <row r="83" spans="1:42" s="33" customFormat="1" ht="22.5" customHeight="1" x14ac:dyDescent="0.4">
      <c r="A83" s="250"/>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row>
    <row r="84" spans="1:42" s="33" customFormat="1" ht="22.5" customHeight="1" x14ac:dyDescent="0.4">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row>
    <row r="85" spans="1:42" s="33" customFormat="1" ht="22.5" customHeight="1" x14ac:dyDescent="0.4">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row>
    <row r="86" spans="1:42" s="33" customFormat="1" ht="22.5" customHeight="1" x14ac:dyDescent="0.4">
      <c r="A86" s="227"/>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row>
    <row r="87" spans="1:42" s="33" customFormat="1" ht="7.5" customHeight="1" x14ac:dyDescent="0.4">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row>
    <row r="88" spans="1:42" s="228" customFormat="1" ht="7.5" customHeight="1" x14ac:dyDescent="0.4">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row>
    <row r="89" spans="1:42" s="33" customFormat="1" ht="22.5" customHeight="1" x14ac:dyDescent="0.4">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row>
    <row r="90" spans="1:42" s="33" customFormat="1" ht="22.5" customHeight="1" x14ac:dyDescent="0.4">
      <c r="A90" s="227"/>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row>
    <row r="91" spans="1:42" s="33" customFormat="1" ht="22.5" customHeight="1" x14ac:dyDescent="0.4">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row>
    <row r="92" spans="1:42" s="33" customFormat="1" ht="22.5" customHeight="1" x14ac:dyDescent="0.4">
      <c r="A92" s="227"/>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row>
    <row r="93" spans="1:42" s="33" customFormat="1" ht="22.5" customHeight="1" x14ac:dyDescent="0.4">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row>
    <row r="94" spans="1:42" ht="7.5" customHeight="1" x14ac:dyDescent="0.4"/>
    <row r="95" spans="1:42" ht="7.5" customHeight="1" x14ac:dyDescent="0.4"/>
  </sheetData>
  <mergeCells count="431">
    <mergeCell ref="AD68:AD69"/>
    <mergeCell ref="AE68:AE69"/>
    <mergeCell ref="AB68:AC69"/>
    <mergeCell ref="AF68:AG69"/>
    <mergeCell ref="AH68:AK69"/>
    <mergeCell ref="U68:AA69"/>
    <mergeCell ref="S68:T69"/>
    <mergeCell ref="Y8:Z8"/>
    <mergeCell ref="AA8:AB8"/>
    <mergeCell ref="AH22:AI22"/>
    <mergeCell ref="AJ22:AK22"/>
    <mergeCell ref="AJ30:AK30"/>
    <mergeCell ref="AE31:AF31"/>
    <mergeCell ref="AG31:AI31"/>
    <mergeCell ref="AJ31:AK31"/>
    <mergeCell ref="AG48:AI48"/>
    <mergeCell ref="AJ48:AK48"/>
    <mergeCell ref="V48:Z48"/>
    <mergeCell ref="AA48:AB48"/>
    <mergeCell ref="AC48:AD48"/>
    <mergeCell ref="V23:W23"/>
    <mergeCell ref="Y23:Z23"/>
    <mergeCell ref="AD9:AE9"/>
    <mergeCell ref="AF9:AG9"/>
    <mergeCell ref="B7:K7"/>
    <mergeCell ref="L7:P7"/>
    <mergeCell ref="Q7:U7"/>
    <mergeCell ref="V7:Z7"/>
    <mergeCell ref="AA7:AE7"/>
    <mergeCell ref="AD8:AE8"/>
    <mergeCell ref="A2:AP2"/>
    <mergeCell ref="A4:E5"/>
    <mergeCell ref="F4:S5"/>
    <mergeCell ref="T4:W5"/>
    <mergeCell ref="Y4:AA5"/>
    <mergeCell ref="AB4:AO5"/>
    <mergeCell ref="AJ7:AK7"/>
    <mergeCell ref="AF7:AG7"/>
    <mergeCell ref="AH7:AI7"/>
    <mergeCell ref="AL7:AN7"/>
    <mergeCell ref="AO7:AP7"/>
    <mergeCell ref="AF8:AG8"/>
    <mergeCell ref="AH8:AI8"/>
    <mergeCell ref="AL8:AN8"/>
    <mergeCell ref="AO8:AP8"/>
    <mergeCell ref="B19:K19"/>
    <mergeCell ref="Q19:U19"/>
    <mergeCell ref="V19:Z19"/>
    <mergeCell ref="C10:K10"/>
    <mergeCell ref="L10:M10"/>
    <mergeCell ref="O10:P10"/>
    <mergeCell ref="Q10:R10"/>
    <mergeCell ref="T10:U10"/>
    <mergeCell ref="AJ8:AK8"/>
    <mergeCell ref="C9:K9"/>
    <mergeCell ref="L9:M9"/>
    <mergeCell ref="O9:P9"/>
    <mergeCell ref="Q9:U9"/>
    <mergeCell ref="V9:W9"/>
    <mergeCell ref="Y9:Z9"/>
    <mergeCell ref="V10:Z10"/>
    <mergeCell ref="AA10:AB10"/>
    <mergeCell ref="AJ10:AK10"/>
    <mergeCell ref="AA9:AB9"/>
    <mergeCell ref="C8:K8"/>
    <mergeCell ref="L8:P8"/>
    <mergeCell ref="Q8:R8"/>
    <mergeCell ref="T8:U8"/>
    <mergeCell ref="V8:W8"/>
    <mergeCell ref="AO19:AP19"/>
    <mergeCell ref="AF19:AG19"/>
    <mergeCell ref="AH19:AI19"/>
    <mergeCell ref="AJ19:AK19"/>
    <mergeCell ref="AL19:AN19"/>
    <mergeCell ref="AD10:AE10"/>
    <mergeCell ref="AF10:AG10"/>
    <mergeCell ref="AH10:AI10"/>
    <mergeCell ref="AL10:AN10"/>
    <mergeCell ref="AO10:AP10"/>
    <mergeCell ref="AH11:AI11"/>
    <mergeCell ref="AJ11:AK11"/>
    <mergeCell ref="AL11:AN11"/>
    <mergeCell ref="AO11:AP11"/>
    <mergeCell ref="AA19:AE19"/>
    <mergeCell ref="C20:K20"/>
    <mergeCell ref="V20:W20"/>
    <mergeCell ref="AO21:AP21"/>
    <mergeCell ref="AA21:AB21"/>
    <mergeCell ref="AD21:AE21"/>
    <mergeCell ref="AF21:AG21"/>
    <mergeCell ref="AH21:AI21"/>
    <mergeCell ref="AJ21:AK21"/>
    <mergeCell ref="AL21:AN21"/>
    <mergeCell ref="AA20:AB20"/>
    <mergeCell ref="AD20:AE20"/>
    <mergeCell ref="AF20:AG20"/>
    <mergeCell ref="AH20:AI20"/>
    <mergeCell ref="AJ20:AK20"/>
    <mergeCell ref="AL20:AN20"/>
    <mergeCell ref="AO20:AP20"/>
    <mergeCell ref="L20:P20"/>
    <mergeCell ref="Q20:R20"/>
    <mergeCell ref="T20:U20"/>
    <mergeCell ref="Q21:U21"/>
    <mergeCell ref="V21:W21"/>
    <mergeCell ref="Y21:Z21"/>
    <mergeCell ref="Y20:Z20"/>
    <mergeCell ref="V22:Z22"/>
    <mergeCell ref="AA22:AB22"/>
    <mergeCell ref="Y30:Z30"/>
    <mergeCell ref="L31:M31"/>
    <mergeCell ref="O31:P31"/>
    <mergeCell ref="AC31:AD31"/>
    <mergeCell ref="Q31:U31"/>
    <mergeCell ref="AL22:AN22"/>
    <mergeCell ref="C21:K21"/>
    <mergeCell ref="L21:M21"/>
    <mergeCell ref="O21:P21"/>
    <mergeCell ref="AD22:AE22"/>
    <mergeCell ref="AO35:AP35"/>
    <mergeCell ref="AL36:AN36"/>
    <mergeCell ref="AO36:AP36"/>
    <mergeCell ref="AF36:AG36"/>
    <mergeCell ref="C32:K32"/>
    <mergeCell ref="L32:M32"/>
    <mergeCell ref="O32:P32"/>
    <mergeCell ref="AJ33:AK33"/>
    <mergeCell ref="AA32:AB32"/>
    <mergeCell ref="AC32:AD32"/>
    <mergeCell ref="AE32:AF32"/>
    <mergeCell ref="AG32:AI32"/>
    <mergeCell ref="AJ32:AK32"/>
    <mergeCell ref="AH36:AI36"/>
    <mergeCell ref="AJ36:AK36"/>
    <mergeCell ref="Q32:R32"/>
    <mergeCell ref="T32:U32"/>
    <mergeCell ref="V32:Z32"/>
    <mergeCell ref="C36:K36"/>
    <mergeCell ref="Q36:R36"/>
    <mergeCell ref="T36:U36"/>
    <mergeCell ref="V36:W36"/>
    <mergeCell ref="Y36:Z36"/>
    <mergeCell ref="AA36:AB36"/>
    <mergeCell ref="AO38:AP38"/>
    <mergeCell ref="AL37:AN37"/>
    <mergeCell ref="AO37:AP37"/>
    <mergeCell ref="AA37:AB37"/>
    <mergeCell ref="AD37:AE37"/>
    <mergeCell ref="AF37:AG37"/>
    <mergeCell ref="AH37:AI37"/>
    <mergeCell ref="AJ37:AK37"/>
    <mergeCell ref="AF38:AG38"/>
    <mergeCell ref="AH39:AI39"/>
    <mergeCell ref="AJ39:AK39"/>
    <mergeCell ref="AL39:AN39"/>
    <mergeCell ref="Q38:R38"/>
    <mergeCell ref="T38:U38"/>
    <mergeCell ref="V38:Z38"/>
    <mergeCell ref="V37:W37"/>
    <mergeCell ref="Y37:Z37"/>
    <mergeCell ref="AH38:AI38"/>
    <mergeCell ref="AJ38:AK38"/>
    <mergeCell ref="AL38:AN38"/>
    <mergeCell ref="V39:W39"/>
    <mergeCell ref="Y39:Z39"/>
    <mergeCell ref="C48:K48"/>
    <mergeCell ref="L48:M48"/>
    <mergeCell ref="O48:P48"/>
    <mergeCell ref="Q48:R48"/>
    <mergeCell ref="T48:U48"/>
    <mergeCell ref="V53:W53"/>
    <mergeCell ref="Y53:Z53"/>
    <mergeCell ref="AA39:AE39"/>
    <mergeCell ref="A42:E43"/>
    <mergeCell ref="F42:S43"/>
    <mergeCell ref="T42:W43"/>
    <mergeCell ref="Y42:AA43"/>
    <mergeCell ref="C39:K39"/>
    <mergeCell ref="L39:M39"/>
    <mergeCell ref="O39:P39"/>
    <mergeCell ref="Q39:R39"/>
    <mergeCell ref="T39:U39"/>
    <mergeCell ref="AE48:AF48"/>
    <mergeCell ref="AA51:AB51"/>
    <mergeCell ref="AC51:AD51"/>
    <mergeCell ref="AE51:AF51"/>
    <mergeCell ref="AF39:AG39"/>
    <mergeCell ref="AG46:AI46"/>
    <mergeCell ref="AG51:AI51"/>
    <mergeCell ref="AE73:AF73"/>
    <mergeCell ref="AC72:AD72"/>
    <mergeCell ref="AE72:AF72"/>
    <mergeCell ref="AG72:AI72"/>
    <mergeCell ref="AG73:AI73"/>
    <mergeCell ref="AJ73:AK73"/>
    <mergeCell ref="Q66:U66"/>
    <mergeCell ref="AA66:AB66"/>
    <mergeCell ref="AC66:AD66"/>
    <mergeCell ref="AE66:AF66"/>
    <mergeCell ref="AG66:AI66"/>
    <mergeCell ref="AJ66:AK66"/>
    <mergeCell ref="Q67:R67"/>
    <mergeCell ref="T67:U67"/>
    <mergeCell ref="Q72:U72"/>
    <mergeCell ref="AJ72:AK72"/>
    <mergeCell ref="AG67:AI67"/>
    <mergeCell ref="AJ67:AK67"/>
    <mergeCell ref="AE67:AF67"/>
    <mergeCell ref="AA70:AB70"/>
    <mergeCell ref="AC70:AD70"/>
    <mergeCell ref="AE70:AF70"/>
    <mergeCell ref="AG70:AI70"/>
    <mergeCell ref="AJ70:AK70"/>
    <mergeCell ref="C73:K73"/>
    <mergeCell ref="Q73:R73"/>
    <mergeCell ref="T73:U73"/>
    <mergeCell ref="L73:M73"/>
    <mergeCell ref="O73:P73"/>
    <mergeCell ref="V73:Z73"/>
    <mergeCell ref="AA73:AB73"/>
    <mergeCell ref="AC73:AD73"/>
    <mergeCell ref="C38:K38"/>
    <mergeCell ref="L38:M38"/>
    <mergeCell ref="O38:P38"/>
    <mergeCell ref="AA38:AB38"/>
    <mergeCell ref="AD38:AE38"/>
    <mergeCell ref="B51:K51"/>
    <mergeCell ref="L51:P51"/>
    <mergeCell ref="Q51:U51"/>
    <mergeCell ref="C52:K52"/>
    <mergeCell ref="L52:P52"/>
    <mergeCell ref="Q52:R52"/>
    <mergeCell ref="T52:U52"/>
    <mergeCell ref="V52:W52"/>
    <mergeCell ref="Y52:Z52"/>
    <mergeCell ref="V51:Z51"/>
    <mergeCell ref="L66:M66"/>
    <mergeCell ref="AH9:AI9"/>
    <mergeCell ref="AL9:AN9"/>
    <mergeCell ref="AO9:AP9"/>
    <mergeCell ref="AJ9:AK9"/>
    <mergeCell ref="C11:K11"/>
    <mergeCell ref="L11:M11"/>
    <mergeCell ref="O11:P11"/>
    <mergeCell ref="Q11:R11"/>
    <mergeCell ref="T11:U11"/>
    <mergeCell ref="V11:W11"/>
    <mergeCell ref="Y11:Z11"/>
    <mergeCell ref="AA11:AE11"/>
    <mergeCell ref="AF11:AG11"/>
    <mergeCell ref="AH35:AI35"/>
    <mergeCell ref="AJ29:AK29"/>
    <mergeCell ref="B29:K29"/>
    <mergeCell ref="L29:P29"/>
    <mergeCell ref="Q29:U29"/>
    <mergeCell ref="V29:Z29"/>
    <mergeCell ref="AA29:AB29"/>
    <mergeCell ref="AC29:AD29"/>
    <mergeCell ref="AE29:AF29"/>
    <mergeCell ref="AG29:AI29"/>
    <mergeCell ref="AE30:AF30"/>
    <mergeCell ref="AG30:AI30"/>
    <mergeCell ref="AJ35:AK35"/>
    <mergeCell ref="C31:K31"/>
    <mergeCell ref="V31:W31"/>
    <mergeCell ref="Y31:Z31"/>
    <mergeCell ref="AA31:AB31"/>
    <mergeCell ref="L30:P30"/>
    <mergeCell ref="AA30:AB30"/>
    <mergeCell ref="AC30:AD30"/>
    <mergeCell ref="C30:K30"/>
    <mergeCell ref="Q30:R30"/>
    <mergeCell ref="T30:U30"/>
    <mergeCell ref="V30:W30"/>
    <mergeCell ref="L19:P19"/>
    <mergeCell ref="AH23:AI23"/>
    <mergeCell ref="AJ23:AK23"/>
    <mergeCell ref="AL23:AN23"/>
    <mergeCell ref="AO23:AP23"/>
    <mergeCell ref="A26:E27"/>
    <mergeCell ref="F26:S27"/>
    <mergeCell ref="T26:W27"/>
    <mergeCell ref="Y26:AA27"/>
    <mergeCell ref="AB26:AO27"/>
    <mergeCell ref="AO22:AP22"/>
    <mergeCell ref="C22:K22"/>
    <mergeCell ref="L22:M22"/>
    <mergeCell ref="O22:P22"/>
    <mergeCell ref="Q22:R22"/>
    <mergeCell ref="T22:U22"/>
    <mergeCell ref="AF22:AG22"/>
    <mergeCell ref="C23:K23"/>
    <mergeCell ref="L23:M23"/>
    <mergeCell ref="O23:P23"/>
    <mergeCell ref="Q23:R23"/>
    <mergeCell ref="T23:U23"/>
    <mergeCell ref="AA23:AE23"/>
    <mergeCell ref="AF23:AG23"/>
    <mergeCell ref="AL35:AN35"/>
    <mergeCell ref="AB42:AO43"/>
    <mergeCell ref="B45:K45"/>
    <mergeCell ref="L45:P45"/>
    <mergeCell ref="Q45:U45"/>
    <mergeCell ref="V45:Z45"/>
    <mergeCell ref="AA45:AB45"/>
    <mergeCell ref="AC45:AD45"/>
    <mergeCell ref="AE45:AF45"/>
    <mergeCell ref="AG45:AI45"/>
    <mergeCell ref="AJ45:AK45"/>
    <mergeCell ref="AD36:AE36"/>
    <mergeCell ref="L37:M37"/>
    <mergeCell ref="O37:P37"/>
    <mergeCell ref="Q37:U37"/>
    <mergeCell ref="C37:K37"/>
    <mergeCell ref="L36:P36"/>
    <mergeCell ref="B35:K35"/>
    <mergeCell ref="L35:P35"/>
    <mergeCell ref="Q35:U35"/>
    <mergeCell ref="V35:Z35"/>
    <mergeCell ref="AA35:AE35"/>
    <mergeCell ref="AF35:AG35"/>
    <mergeCell ref="AO39:AP39"/>
    <mergeCell ref="AJ46:AK46"/>
    <mergeCell ref="C47:K47"/>
    <mergeCell ref="L47:M47"/>
    <mergeCell ref="O47:P47"/>
    <mergeCell ref="Q47:U47"/>
    <mergeCell ref="V47:W47"/>
    <mergeCell ref="Y47:Z47"/>
    <mergeCell ref="AA47:AB47"/>
    <mergeCell ref="AC47:AD47"/>
    <mergeCell ref="AE47:AF47"/>
    <mergeCell ref="AG47:AI47"/>
    <mergeCell ref="AJ47:AK47"/>
    <mergeCell ref="C46:K46"/>
    <mergeCell ref="L46:P46"/>
    <mergeCell ref="Q46:R46"/>
    <mergeCell ref="T46:U46"/>
    <mergeCell ref="V46:W46"/>
    <mergeCell ref="Y46:Z46"/>
    <mergeCell ref="AA46:AB46"/>
    <mergeCell ref="AC46:AD46"/>
    <mergeCell ref="AE46:AF46"/>
    <mergeCell ref="O66:P66"/>
    <mergeCell ref="V66:W66"/>
    <mergeCell ref="Y66:Z66"/>
    <mergeCell ref="L67:M67"/>
    <mergeCell ref="O67:P67"/>
    <mergeCell ref="V67:Z67"/>
    <mergeCell ref="AA67:AB67"/>
    <mergeCell ref="AC67:AD67"/>
    <mergeCell ref="A15:E16"/>
    <mergeCell ref="F15:S16"/>
    <mergeCell ref="T15:W16"/>
    <mergeCell ref="Y15:AA16"/>
    <mergeCell ref="AB15:AO16"/>
    <mergeCell ref="A61:E62"/>
    <mergeCell ref="F61:S62"/>
    <mergeCell ref="T61:W62"/>
    <mergeCell ref="Y61:AA62"/>
    <mergeCell ref="AB61:AO62"/>
    <mergeCell ref="AA54:AB54"/>
    <mergeCell ref="AC54:AD54"/>
    <mergeCell ref="AE54:AF54"/>
    <mergeCell ref="AG54:AI54"/>
    <mergeCell ref="AE52:AF52"/>
    <mergeCell ref="AG52:AI52"/>
    <mergeCell ref="AJ51:AK51"/>
    <mergeCell ref="AJ52:AK52"/>
    <mergeCell ref="AA53:AB53"/>
    <mergeCell ref="A59:AP59"/>
    <mergeCell ref="AE64:AF64"/>
    <mergeCell ref="AC64:AD64"/>
    <mergeCell ref="AJ54:AK54"/>
    <mergeCell ref="AA52:AB52"/>
    <mergeCell ref="AC52:AD52"/>
    <mergeCell ref="V54:Z54"/>
    <mergeCell ref="C54:K54"/>
    <mergeCell ref="L54:M54"/>
    <mergeCell ref="O54:P54"/>
    <mergeCell ref="Q54:R54"/>
    <mergeCell ref="T54:U54"/>
    <mergeCell ref="AC53:AD53"/>
    <mergeCell ref="AE53:AF53"/>
    <mergeCell ref="AG53:AI53"/>
    <mergeCell ref="AJ53:AK53"/>
    <mergeCell ref="C53:K53"/>
    <mergeCell ref="L53:M53"/>
    <mergeCell ref="O53:P53"/>
    <mergeCell ref="Q53:U53"/>
    <mergeCell ref="C72:K72"/>
    <mergeCell ref="L72:M72"/>
    <mergeCell ref="O72:P72"/>
    <mergeCell ref="V72:W72"/>
    <mergeCell ref="Y72:Z72"/>
    <mergeCell ref="AA71:AB71"/>
    <mergeCell ref="AJ71:AK71"/>
    <mergeCell ref="AA72:AB72"/>
    <mergeCell ref="C71:K71"/>
    <mergeCell ref="L71:P71"/>
    <mergeCell ref="Q71:R71"/>
    <mergeCell ref="T71:U71"/>
    <mergeCell ref="V71:W71"/>
    <mergeCell ref="Y71:Z71"/>
    <mergeCell ref="AC71:AD71"/>
    <mergeCell ref="AE71:AF71"/>
    <mergeCell ref="AG71:AI71"/>
    <mergeCell ref="C66:K66"/>
    <mergeCell ref="C67:K67"/>
    <mergeCell ref="B70:K70"/>
    <mergeCell ref="L70:P70"/>
    <mergeCell ref="Q70:U70"/>
    <mergeCell ref="V70:Z70"/>
    <mergeCell ref="AG64:AI64"/>
    <mergeCell ref="AJ64:AK64"/>
    <mergeCell ref="C65:K65"/>
    <mergeCell ref="L65:P65"/>
    <mergeCell ref="Q65:R65"/>
    <mergeCell ref="T65:U65"/>
    <mergeCell ref="V65:W65"/>
    <mergeCell ref="Y65:Z65"/>
    <mergeCell ref="AA65:AB65"/>
    <mergeCell ref="AC65:AD65"/>
    <mergeCell ref="AE65:AF65"/>
    <mergeCell ref="AG65:AI65"/>
    <mergeCell ref="AJ65:AK65"/>
    <mergeCell ref="B64:K64"/>
    <mergeCell ref="L64:P64"/>
    <mergeCell ref="Q64:U64"/>
    <mergeCell ref="V64:Z64"/>
    <mergeCell ref="AA64:AB64"/>
  </mergeCells>
  <phoneticPr fontId="1"/>
  <printOptions horizontalCentered="1"/>
  <pageMargins left="0" right="0" top="0.39370078740157483" bottom="0.39370078740157483" header="0" footer="0"/>
  <pageSetup paperSize="9" scale="87" orientation="portrait" r:id="rId1"/>
  <rowBreaks count="1" manualBreakCount="1">
    <brk id="58" max="4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4B46C-1654-45AD-812C-6BD922A1C6E0}">
  <sheetPr>
    <tabColor rgb="FFFFFF00"/>
  </sheetPr>
  <dimension ref="A1:AJ60"/>
  <sheetViews>
    <sheetView tabSelected="1" workbookViewId="0">
      <selection activeCell="A2" sqref="A2:AI2"/>
    </sheetView>
  </sheetViews>
  <sheetFormatPr defaultRowHeight="18.75" x14ac:dyDescent="0.4"/>
  <cols>
    <col min="1" max="1" width="3.375" customWidth="1"/>
    <col min="2" max="3" width="2" customWidth="1"/>
    <col min="4" max="4" width="2.75" customWidth="1"/>
    <col min="5" max="6" width="2.375" customWidth="1"/>
    <col min="7" max="14" width="2.5" customWidth="1"/>
    <col min="15" max="23" width="2.75" customWidth="1"/>
    <col min="24" max="25" width="2.5" customWidth="1"/>
    <col min="26" max="26" width="2.75" customWidth="1"/>
    <col min="27" max="32" width="2.5" customWidth="1"/>
    <col min="33" max="33" width="2.875" customWidth="1"/>
    <col min="34" max="34" width="2.5" customWidth="1"/>
    <col min="35" max="42" width="2.75" customWidth="1"/>
  </cols>
  <sheetData>
    <row r="1" spans="1:35" ht="11.45" customHeight="1" x14ac:dyDescent="0.4"/>
    <row r="2" spans="1:35" x14ac:dyDescent="0.4">
      <c r="A2" s="719" t="s">
        <v>313</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20"/>
    </row>
    <row r="3" spans="1:35" x14ac:dyDescent="0.4">
      <c r="A3" s="721" t="s">
        <v>438</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2"/>
    </row>
    <row r="4" spans="1:35" x14ac:dyDescent="0.4">
      <c r="A4" s="723" t="s">
        <v>586</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row>
    <row r="5" spans="1:35" ht="12.6" customHeight="1" x14ac:dyDescent="0.4">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1"/>
    </row>
    <row r="6" spans="1:35" ht="20.45" customHeight="1" x14ac:dyDescent="0.4">
      <c r="C6" s="716" t="s">
        <v>588</v>
      </c>
      <c r="D6" s="717"/>
      <c r="E6" s="717"/>
      <c r="F6" s="717"/>
      <c r="G6" s="717"/>
      <c r="H6" s="717"/>
      <c r="I6" s="717"/>
      <c r="J6" s="717"/>
      <c r="K6" s="717"/>
      <c r="L6" s="717"/>
      <c r="M6" s="717"/>
      <c r="N6" s="717"/>
      <c r="O6" s="717"/>
      <c r="P6" s="717"/>
      <c r="Q6" s="717"/>
      <c r="R6" s="717"/>
      <c r="S6" s="717"/>
      <c r="T6" s="717"/>
      <c r="U6" s="717"/>
      <c r="V6" s="717"/>
      <c r="W6" s="717"/>
      <c r="X6" s="718"/>
    </row>
    <row r="7" spans="1:35" ht="11.85" customHeight="1" x14ac:dyDescent="0.4">
      <c r="Z7" s="425">
        <v>1</v>
      </c>
      <c r="AA7" s="724" t="s">
        <v>209</v>
      </c>
      <c r="AB7" s="350"/>
      <c r="AC7" s="360" t="s">
        <v>553</v>
      </c>
      <c r="AD7" s="361"/>
      <c r="AE7" s="361"/>
      <c r="AF7" s="361"/>
      <c r="AG7" s="361"/>
      <c r="AH7" s="362"/>
    </row>
    <row r="8" spans="1:35" ht="11.85" customHeight="1" x14ac:dyDescent="0.4">
      <c r="X8" s="193"/>
      <c r="Y8" s="177"/>
      <c r="Z8" s="425"/>
      <c r="AA8" s="382"/>
      <c r="AB8" s="351"/>
      <c r="AC8" s="363"/>
      <c r="AD8" s="364"/>
      <c r="AE8" s="364"/>
      <c r="AF8" s="364"/>
      <c r="AG8" s="364"/>
      <c r="AH8" s="365"/>
    </row>
    <row r="9" spans="1:35" ht="11.85" customHeight="1" x14ac:dyDescent="0.4">
      <c r="X9" s="735" t="s">
        <v>221</v>
      </c>
      <c r="Y9" s="183"/>
      <c r="AA9" s="323"/>
      <c r="AB9" s="323"/>
      <c r="AC9" s="323"/>
      <c r="AD9" s="323"/>
      <c r="AE9" s="323"/>
      <c r="AF9" s="323"/>
      <c r="AG9" s="323"/>
      <c r="AH9" s="323"/>
    </row>
    <row r="10" spans="1:35" ht="11.85" customHeight="1" x14ac:dyDescent="0.4">
      <c r="U10" s="193"/>
      <c r="V10" s="177"/>
      <c r="W10" s="177"/>
      <c r="X10" s="735"/>
      <c r="Y10" s="183"/>
      <c r="AA10" s="323"/>
      <c r="AB10" s="323"/>
      <c r="AC10" s="323"/>
      <c r="AD10" s="323"/>
      <c r="AE10" s="323"/>
      <c r="AF10" s="323"/>
      <c r="AG10" s="323"/>
      <c r="AH10" s="323"/>
    </row>
    <row r="11" spans="1:35" ht="11.85" customHeight="1" x14ac:dyDescent="0.4">
      <c r="U11" s="194"/>
      <c r="V11" s="183"/>
      <c r="W11" s="183"/>
      <c r="X11" s="195"/>
      <c r="Y11" s="196"/>
      <c r="Z11" s="425">
        <v>2</v>
      </c>
      <c r="AA11" s="724" t="s">
        <v>211</v>
      </c>
      <c r="AB11" s="350"/>
      <c r="AC11" s="360" t="s">
        <v>557</v>
      </c>
      <c r="AD11" s="361"/>
      <c r="AE11" s="361"/>
      <c r="AF11" s="361"/>
      <c r="AG11" s="361"/>
      <c r="AH11" s="362"/>
    </row>
    <row r="12" spans="1:35" ht="11.85" customHeight="1" x14ac:dyDescent="0.4">
      <c r="U12" s="194"/>
      <c r="V12" s="183"/>
      <c r="W12" s="183"/>
      <c r="Z12" s="425"/>
      <c r="AA12" s="382"/>
      <c r="AB12" s="351"/>
      <c r="AC12" s="363"/>
      <c r="AD12" s="364"/>
      <c r="AE12" s="364"/>
      <c r="AF12" s="364"/>
      <c r="AG12" s="364"/>
      <c r="AH12" s="365"/>
    </row>
    <row r="13" spans="1:35" ht="11.85" customHeight="1" x14ac:dyDescent="0.4">
      <c r="U13" s="735" t="s">
        <v>225</v>
      </c>
      <c r="V13" s="183"/>
      <c r="W13" s="183"/>
      <c r="AA13" s="323"/>
      <c r="AB13" s="323"/>
      <c r="AC13" s="323"/>
      <c r="AD13" s="323"/>
      <c r="AE13" s="323"/>
      <c r="AF13" s="323"/>
      <c r="AG13" s="323"/>
      <c r="AH13" s="323"/>
    </row>
    <row r="14" spans="1:35" ht="11.85" customHeight="1" x14ac:dyDescent="0.4">
      <c r="N14" s="193"/>
      <c r="O14" s="177"/>
      <c r="P14" s="177"/>
      <c r="Q14" s="177"/>
      <c r="R14" s="177"/>
      <c r="S14" s="177"/>
      <c r="T14" s="184"/>
      <c r="U14" s="735"/>
      <c r="V14" s="183"/>
      <c r="W14" s="183"/>
      <c r="AA14" s="323"/>
      <c r="AB14" s="323"/>
      <c r="AC14" s="323"/>
      <c r="AD14" s="323"/>
      <c r="AE14" s="323"/>
      <c r="AF14" s="323"/>
      <c r="AG14" s="323"/>
      <c r="AH14" s="323"/>
    </row>
    <row r="15" spans="1:35" ht="11.85" customHeight="1" x14ac:dyDescent="0.4">
      <c r="N15" s="194"/>
      <c r="O15" s="183"/>
      <c r="P15" s="183"/>
      <c r="Q15" s="183"/>
      <c r="R15" s="183"/>
      <c r="S15" s="183"/>
      <c r="T15" s="183"/>
      <c r="U15" s="194"/>
      <c r="V15" s="183"/>
      <c r="W15" s="183"/>
      <c r="Z15" s="425">
        <v>3</v>
      </c>
      <c r="AA15" s="724" t="s">
        <v>207</v>
      </c>
      <c r="AB15" s="350"/>
      <c r="AC15" s="360" t="s">
        <v>572</v>
      </c>
      <c r="AD15" s="361"/>
      <c r="AE15" s="361"/>
      <c r="AF15" s="361"/>
      <c r="AG15" s="361"/>
      <c r="AH15" s="362"/>
    </row>
    <row r="16" spans="1:35" ht="11.85" customHeight="1" x14ac:dyDescent="0.4">
      <c r="N16" s="194"/>
      <c r="O16" s="183"/>
      <c r="P16" s="183"/>
      <c r="Q16" s="183"/>
      <c r="R16" s="193"/>
      <c r="S16" s="177"/>
      <c r="T16" s="177"/>
      <c r="U16" s="193"/>
      <c r="V16" s="183"/>
      <c r="W16" s="183"/>
      <c r="X16" s="193"/>
      <c r="Y16" s="177"/>
      <c r="Z16" s="425"/>
      <c r="AA16" s="382"/>
      <c r="AB16" s="351"/>
      <c r="AC16" s="363"/>
      <c r="AD16" s="364"/>
      <c r="AE16" s="364"/>
      <c r="AF16" s="364"/>
      <c r="AG16" s="364"/>
      <c r="AH16" s="365"/>
    </row>
    <row r="17" spans="3:36" ht="11.85" customHeight="1" x14ac:dyDescent="0.4">
      <c r="N17" s="194"/>
      <c r="O17" s="183"/>
      <c r="P17" s="183"/>
      <c r="Q17" s="183"/>
      <c r="R17" s="194"/>
      <c r="S17" s="183"/>
      <c r="T17" s="183"/>
      <c r="U17" s="195"/>
      <c r="V17" s="196"/>
      <c r="W17" s="196"/>
      <c r="X17" s="735" t="s">
        <v>222</v>
      </c>
      <c r="Y17" s="183"/>
      <c r="AA17" s="323"/>
      <c r="AB17" s="323"/>
      <c r="AC17" s="323"/>
      <c r="AD17" s="323"/>
      <c r="AE17" s="323"/>
      <c r="AF17" s="323"/>
      <c r="AG17" s="323"/>
      <c r="AH17" s="323"/>
    </row>
    <row r="18" spans="3:36" ht="11.85" customHeight="1" thickBot="1" x14ac:dyDescent="0.45">
      <c r="C18" s="432" t="s">
        <v>440</v>
      </c>
      <c r="D18" s="433"/>
      <c r="E18" s="435"/>
      <c r="F18" s="747"/>
      <c r="G18" s="747"/>
      <c r="H18" s="747"/>
      <c r="I18" s="747"/>
      <c r="J18" s="747"/>
      <c r="K18" s="747"/>
      <c r="L18" s="748"/>
      <c r="N18" s="194"/>
      <c r="O18" s="183"/>
      <c r="P18" s="183"/>
      <c r="Q18" s="183"/>
      <c r="R18" s="194"/>
      <c r="S18" s="183"/>
      <c r="T18" s="183"/>
      <c r="U18" s="183"/>
      <c r="X18" s="735"/>
      <c r="Y18" s="183"/>
      <c r="AA18" s="323"/>
      <c r="AB18" s="323"/>
      <c r="AC18" s="323"/>
      <c r="AD18" s="323"/>
      <c r="AE18" s="323"/>
      <c r="AF18" s="323"/>
      <c r="AG18" s="323"/>
      <c r="AH18" s="323"/>
    </row>
    <row r="19" spans="3:36" ht="11.85" customHeight="1" x14ac:dyDescent="0.4">
      <c r="C19" s="434"/>
      <c r="D19" s="429"/>
      <c r="E19" s="430"/>
      <c r="F19" s="750"/>
      <c r="G19" s="750"/>
      <c r="H19" s="750"/>
      <c r="I19" s="750"/>
      <c r="J19" s="750"/>
      <c r="K19" s="750"/>
      <c r="L19" s="751"/>
      <c r="N19" s="194"/>
      <c r="O19" s="183"/>
      <c r="P19" s="183"/>
      <c r="Q19" s="183"/>
      <c r="R19" s="292"/>
      <c r="S19" s="714" t="s">
        <v>439</v>
      </c>
      <c r="T19" s="710"/>
      <c r="U19" s="710"/>
      <c r="V19" s="711"/>
      <c r="X19" s="195"/>
      <c r="Y19" s="196"/>
      <c r="Z19" s="424">
        <v>4</v>
      </c>
      <c r="AA19" s="725" t="s">
        <v>213</v>
      </c>
      <c r="AB19" s="726"/>
      <c r="AC19" s="729" t="s">
        <v>562</v>
      </c>
      <c r="AD19" s="730"/>
      <c r="AE19" s="730"/>
      <c r="AF19" s="730"/>
      <c r="AG19" s="730"/>
      <c r="AH19" s="731"/>
      <c r="AI19" s="879" t="s">
        <v>590</v>
      </c>
      <c r="AJ19" s="880"/>
    </row>
    <row r="20" spans="3:36" ht="11.85" customHeight="1" thickBot="1" x14ac:dyDescent="0.45">
      <c r="N20" s="194"/>
      <c r="O20" s="183"/>
      <c r="P20" s="183"/>
      <c r="Q20" s="183"/>
      <c r="R20" s="292"/>
      <c r="S20" s="715"/>
      <c r="T20" s="712"/>
      <c r="U20" s="712"/>
      <c r="V20" s="713"/>
      <c r="Z20" s="424"/>
      <c r="AA20" s="727"/>
      <c r="AB20" s="728"/>
      <c r="AC20" s="732"/>
      <c r="AD20" s="733"/>
      <c r="AE20" s="733"/>
      <c r="AF20" s="733"/>
      <c r="AG20" s="733"/>
      <c r="AH20" s="734"/>
      <c r="AI20" s="881"/>
      <c r="AJ20" s="880"/>
    </row>
    <row r="21" spans="3:36" ht="11.85" customHeight="1" x14ac:dyDescent="0.4">
      <c r="C21" s="432" t="s">
        <v>441</v>
      </c>
      <c r="D21" s="433"/>
      <c r="E21" s="435"/>
      <c r="F21" s="747"/>
      <c r="G21" s="747"/>
      <c r="H21" s="747"/>
      <c r="I21" s="747"/>
      <c r="J21" s="747"/>
      <c r="K21" s="747"/>
      <c r="L21" s="748"/>
      <c r="M21" s="192"/>
      <c r="N21" s="735" t="s">
        <v>228</v>
      </c>
      <c r="O21" s="183"/>
      <c r="P21" s="183"/>
      <c r="Q21" s="192"/>
      <c r="R21" s="735" t="s">
        <v>227</v>
      </c>
      <c r="S21" s="293"/>
      <c r="T21" s="293"/>
      <c r="U21" s="293"/>
      <c r="V21" s="294"/>
      <c r="AA21" s="323"/>
      <c r="AB21" s="323"/>
      <c r="AC21" s="323"/>
      <c r="AD21" s="323"/>
      <c r="AE21" s="323"/>
      <c r="AF21" s="323"/>
      <c r="AG21" s="323"/>
      <c r="AH21" s="323"/>
    </row>
    <row r="22" spans="3:36" ht="11.85" customHeight="1" x14ac:dyDescent="0.4">
      <c r="C22" s="434"/>
      <c r="D22" s="429"/>
      <c r="E22" s="430"/>
      <c r="F22" s="750"/>
      <c r="G22" s="750"/>
      <c r="H22" s="750"/>
      <c r="I22" s="750"/>
      <c r="J22" s="750"/>
      <c r="K22" s="750"/>
      <c r="L22" s="751"/>
      <c r="N22" s="735"/>
      <c r="O22" s="183"/>
      <c r="P22" s="183"/>
      <c r="Q22" s="183"/>
      <c r="R22" s="735"/>
      <c r="S22" s="297"/>
      <c r="T22" s="297"/>
      <c r="U22" s="297"/>
      <c r="V22" s="297"/>
      <c r="W22" s="298"/>
      <c r="X22" s="298"/>
      <c r="Y22" s="298"/>
      <c r="Z22" s="298"/>
      <c r="AA22" s="325"/>
      <c r="AB22" s="325"/>
      <c r="AC22" s="325"/>
      <c r="AD22" s="325"/>
      <c r="AE22" s="325"/>
      <c r="AF22" s="325"/>
      <c r="AG22" s="325"/>
      <c r="AH22" s="325"/>
    </row>
    <row r="23" spans="3:36" ht="11.85" customHeight="1" x14ac:dyDescent="0.4">
      <c r="C23" s="287"/>
      <c r="D23" s="287"/>
      <c r="E23" s="287"/>
      <c r="N23" s="194"/>
      <c r="O23" s="183"/>
      <c r="P23" s="183"/>
      <c r="Q23" s="183"/>
      <c r="R23" s="194"/>
      <c r="S23" s="714" t="s">
        <v>578</v>
      </c>
      <c r="T23" s="710"/>
      <c r="U23" s="710"/>
      <c r="V23" s="711"/>
      <c r="Z23" s="425">
        <v>5</v>
      </c>
      <c r="AA23" s="724" t="s">
        <v>210</v>
      </c>
      <c r="AB23" s="350"/>
      <c r="AC23" s="360" t="s">
        <v>554</v>
      </c>
      <c r="AD23" s="361"/>
      <c r="AE23" s="361"/>
      <c r="AF23" s="361"/>
      <c r="AG23" s="361"/>
      <c r="AH23" s="362"/>
    </row>
    <row r="24" spans="3:36" ht="11.85" customHeight="1" x14ac:dyDescent="0.4">
      <c r="C24" s="432" t="s">
        <v>30</v>
      </c>
      <c r="D24" s="433"/>
      <c r="E24" s="435"/>
      <c r="F24" s="747"/>
      <c r="G24" s="747"/>
      <c r="H24" s="747"/>
      <c r="I24" s="747"/>
      <c r="J24" s="747"/>
      <c r="K24" s="747"/>
      <c r="L24" s="748"/>
      <c r="N24" s="194"/>
      <c r="O24" s="183"/>
      <c r="P24" s="183"/>
      <c r="Q24" s="183"/>
      <c r="R24" s="194"/>
      <c r="S24" s="715"/>
      <c r="T24" s="712"/>
      <c r="U24" s="712"/>
      <c r="V24" s="713"/>
      <c r="X24" s="193"/>
      <c r="Y24" s="177"/>
      <c r="Z24" s="425"/>
      <c r="AA24" s="382"/>
      <c r="AB24" s="351"/>
      <c r="AC24" s="363"/>
      <c r="AD24" s="364"/>
      <c r="AE24" s="364"/>
      <c r="AF24" s="364"/>
      <c r="AG24" s="364"/>
      <c r="AH24" s="365"/>
    </row>
    <row r="25" spans="3:36" ht="11.85" customHeight="1" x14ac:dyDescent="0.4">
      <c r="C25" s="434"/>
      <c r="D25" s="429"/>
      <c r="E25" s="430"/>
      <c r="F25" s="750"/>
      <c r="G25" s="750"/>
      <c r="H25" s="750"/>
      <c r="I25" s="750"/>
      <c r="J25" s="750"/>
      <c r="K25" s="750"/>
      <c r="L25" s="751"/>
      <c r="N25" s="194"/>
      <c r="O25" s="183"/>
      <c r="P25" s="183"/>
      <c r="Q25" s="183"/>
      <c r="R25" s="194"/>
      <c r="S25" s="183"/>
      <c r="T25" s="183"/>
      <c r="U25" s="183"/>
      <c r="X25" s="735" t="s">
        <v>223</v>
      </c>
      <c r="Y25" s="183"/>
      <c r="AA25" s="323"/>
      <c r="AB25" s="323"/>
      <c r="AC25" s="323"/>
      <c r="AD25" s="323"/>
      <c r="AE25" s="323"/>
      <c r="AF25" s="323"/>
      <c r="AG25" s="323"/>
      <c r="AH25" s="323"/>
    </row>
    <row r="26" spans="3:36" ht="11.85" customHeight="1" x14ac:dyDescent="0.4">
      <c r="C26" s="288"/>
      <c r="D26" s="288"/>
      <c r="E26" s="288"/>
      <c r="N26" s="194"/>
      <c r="O26" s="183"/>
      <c r="P26" s="183"/>
      <c r="Q26" s="183"/>
      <c r="R26" s="194"/>
      <c r="S26" s="183"/>
      <c r="T26" s="183"/>
      <c r="U26" s="193"/>
      <c r="V26" s="177"/>
      <c r="W26" s="177"/>
      <c r="X26" s="735"/>
      <c r="Y26" s="183"/>
      <c r="AA26" s="323"/>
      <c r="AB26" s="323"/>
      <c r="AC26" s="323"/>
      <c r="AD26" s="323"/>
      <c r="AE26" s="323"/>
      <c r="AF26" s="323"/>
      <c r="AG26" s="323"/>
      <c r="AH26" s="323"/>
    </row>
    <row r="27" spans="3:36" ht="11.85" customHeight="1" x14ac:dyDescent="0.4">
      <c r="C27" s="432" t="s">
        <v>31</v>
      </c>
      <c r="D27" s="433"/>
      <c r="E27" s="435"/>
      <c r="F27" s="747"/>
      <c r="G27" s="747"/>
      <c r="H27" s="747"/>
      <c r="I27" s="747"/>
      <c r="J27" s="747"/>
      <c r="K27" s="747"/>
      <c r="L27" s="748"/>
      <c r="N27" s="194"/>
      <c r="O27" s="183"/>
      <c r="P27" s="183"/>
      <c r="Q27" s="183"/>
      <c r="R27" s="195"/>
      <c r="S27" s="196"/>
      <c r="T27" s="196"/>
      <c r="U27" s="195"/>
      <c r="V27" s="183"/>
      <c r="W27" s="183"/>
      <c r="X27" s="195"/>
      <c r="Y27" s="196"/>
      <c r="Z27" s="425">
        <v>6</v>
      </c>
      <c r="AA27" s="724" t="s">
        <v>212</v>
      </c>
      <c r="AB27" s="350"/>
      <c r="AC27" s="360" t="s">
        <v>558</v>
      </c>
      <c r="AD27" s="361"/>
      <c r="AE27" s="361"/>
      <c r="AF27" s="361"/>
      <c r="AG27" s="361"/>
      <c r="AH27" s="362"/>
    </row>
    <row r="28" spans="3:36" ht="11.85" customHeight="1" x14ac:dyDescent="0.4">
      <c r="C28" s="434"/>
      <c r="D28" s="429"/>
      <c r="E28" s="430"/>
      <c r="F28" s="750"/>
      <c r="G28" s="750"/>
      <c r="H28" s="750"/>
      <c r="I28" s="750"/>
      <c r="J28" s="750"/>
      <c r="K28" s="750"/>
      <c r="L28" s="751"/>
      <c r="N28" s="194"/>
      <c r="O28" s="183"/>
      <c r="P28" s="183"/>
      <c r="Q28" s="183"/>
      <c r="R28" s="183"/>
      <c r="S28" s="183"/>
      <c r="T28" s="183"/>
      <c r="U28" s="194"/>
      <c r="V28" s="183"/>
      <c r="W28" s="183"/>
      <c r="Z28" s="425"/>
      <c r="AA28" s="382"/>
      <c r="AB28" s="351"/>
      <c r="AC28" s="363"/>
      <c r="AD28" s="364"/>
      <c r="AE28" s="364"/>
      <c r="AF28" s="364"/>
      <c r="AG28" s="364"/>
      <c r="AH28" s="365"/>
    </row>
    <row r="29" spans="3:36" ht="11.85" customHeight="1" x14ac:dyDescent="0.4">
      <c r="C29" s="258"/>
      <c r="D29" s="258"/>
      <c r="E29" s="258"/>
      <c r="N29" s="195"/>
      <c r="O29" s="196"/>
      <c r="P29" s="196"/>
      <c r="Q29" s="196"/>
      <c r="R29" s="196"/>
      <c r="S29" s="196"/>
      <c r="T29" s="196"/>
      <c r="U29" s="735" t="s">
        <v>226</v>
      </c>
      <c r="V29" s="183"/>
      <c r="W29" s="183"/>
      <c r="AA29" s="323"/>
      <c r="AB29" s="323"/>
      <c r="AC29" s="323"/>
      <c r="AD29" s="323"/>
      <c r="AE29" s="323"/>
      <c r="AF29" s="323"/>
      <c r="AG29" s="323"/>
      <c r="AH29" s="323"/>
    </row>
    <row r="30" spans="3:36" ht="11.85" customHeight="1" thickBot="1" x14ac:dyDescent="0.45">
      <c r="C30" s="265"/>
      <c r="D30" s="265"/>
      <c r="E30" s="265"/>
      <c r="F30" s="266"/>
      <c r="G30" s="266"/>
      <c r="H30" s="266"/>
      <c r="I30" s="266"/>
      <c r="J30" s="266"/>
      <c r="K30" s="266"/>
      <c r="L30" s="266"/>
      <c r="U30" s="735"/>
      <c r="V30" s="183"/>
      <c r="W30" s="183"/>
      <c r="AA30" s="323"/>
      <c r="AB30" s="323"/>
      <c r="AC30" s="323"/>
      <c r="AD30" s="323"/>
      <c r="AE30" s="323"/>
      <c r="AF30" s="323"/>
      <c r="AG30" s="323"/>
      <c r="AH30" s="323"/>
    </row>
    <row r="31" spans="3:36" ht="11.85" customHeight="1" x14ac:dyDescent="0.4">
      <c r="C31" s="265"/>
      <c r="D31" s="265"/>
      <c r="E31" s="265"/>
      <c r="F31" s="266"/>
      <c r="G31" s="266"/>
      <c r="H31" s="266"/>
      <c r="I31" s="266"/>
      <c r="J31" s="266"/>
      <c r="K31" s="266"/>
      <c r="L31" s="266"/>
      <c r="U31" s="194"/>
      <c r="V31" s="183"/>
      <c r="W31" s="183"/>
      <c r="Z31" s="425">
        <v>7</v>
      </c>
      <c r="AA31" s="724" t="s">
        <v>208</v>
      </c>
      <c r="AB31" s="360"/>
      <c r="AC31" s="752" t="s">
        <v>550</v>
      </c>
      <c r="AD31" s="753"/>
      <c r="AE31" s="753"/>
      <c r="AF31" s="753"/>
      <c r="AG31" s="753"/>
      <c r="AH31" s="754"/>
      <c r="AI31" s="879" t="s">
        <v>234</v>
      </c>
      <c r="AJ31" s="880"/>
    </row>
    <row r="32" spans="3:36" ht="11.85" customHeight="1" thickBot="1" x14ac:dyDescent="0.45">
      <c r="U32" s="194"/>
      <c r="V32" s="183"/>
      <c r="W32" s="183"/>
      <c r="X32" s="193"/>
      <c r="Y32" s="177"/>
      <c r="Z32" s="425"/>
      <c r="AA32" s="382"/>
      <c r="AB32" s="363"/>
      <c r="AC32" s="755"/>
      <c r="AD32" s="756"/>
      <c r="AE32" s="756"/>
      <c r="AF32" s="756"/>
      <c r="AG32" s="756"/>
      <c r="AH32" s="757"/>
      <c r="AI32" s="881"/>
      <c r="AJ32" s="880"/>
    </row>
    <row r="33" spans="1:34" ht="11.85" customHeight="1" x14ac:dyDescent="0.4">
      <c r="U33" s="195"/>
      <c r="V33" s="196"/>
      <c r="W33" s="196"/>
      <c r="X33" s="735" t="s">
        <v>224</v>
      </c>
      <c r="Y33" s="183"/>
      <c r="AA33" s="323"/>
      <c r="AB33" s="323"/>
      <c r="AC33" s="323"/>
      <c r="AD33" s="323"/>
      <c r="AE33" s="323"/>
      <c r="AF33" s="323"/>
      <c r="AG33" s="323"/>
      <c r="AH33" s="323"/>
    </row>
    <row r="34" spans="1:34" ht="11.85" customHeight="1" x14ac:dyDescent="0.4">
      <c r="X34" s="735"/>
      <c r="Y34" s="183"/>
      <c r="AA34" s="323"/>
      <c r="AB34" s="323"/>
      <c r="AC34" s="323"/>
      <c r="AD34" s="323"/>
      <c r="AE34" s="323"/>
      <c r="AF34" s="323"/>
      <c r="AG34" s="323"/>
      <c r="AH34" s="323"/>
    </row>
    <row r="35" spans="1:34" ht="11.85" customHeight="1" x14ac:dyDescent="0.4">
      <c r="X35" s="195"/>
      <c r="Y35" s="196"/>
      <c r="Z35" s="425">
        <v>8</v>
      </c>
      <c r="AA35" s="724" t="s">
        <v>323</v>
      </c>
      <c r="AB35" s="350"/>
      <c r="AC35" s="360" t="s">
        <v>563</v>
      </c>
      <c r="AD35" s="361"/>
      <c r="AE35" s="361"/>
      <c r="AF35" s="361"/>
      <c r="AG35" s="361"/>
      <c r="AH35" s="362"/>
    </row>
    <row r="36" spans="1:34" ht="11.85" customHeight="1" x14ac:dyDescent="0.4">
      <c r="Z36" s="425"/>
      <c r="AA36" s="382"/>
      <c r="AB36" s="351"/>
      <c r="AC36" s="363"/>
      <c r="AD36" s="364"/>
      <c r="AE36" s="364"/>
      <c r="AF36" s="364"/>
      <c r="AG36" s="364"/>
      <c r="AH36" s="365"/>
    </row>
    <row r="37" spans="1:34" ht="11.85" customHeight="1" x14ac:dyDescent="0.4"/>
    <row r="38" spans="1:34" ht="11.85" customHeight="1" x14ac:dyDescent="0.4">
      <c r="C38" s="147"/>
      <c r="D38" s="147"/>
      <c r="E38" s="147"/>
    </row>
    <row r="39" spans="1:34" ht="15.6" customHeight="1" x14ac:dyDescent="0.4">
      <c r="B39" s="193"/>
      <c r="C39" s="184"/>
      <c r="D39" s="432"/>
      <c r="E39" s="766" t="s">
        <v>190</v>
      </c>
      <c r="F39" s="747"/>
      <c r="G39" s="747"/>
      <c r="H39" s="748"/>
      <c r="I39" s="746" t="s">
        <v>191</v>
      </c>
      <c r="J39" s="747"/>
      <c r="K39" s="747"/>
      <c r="L39" s="747"/>
      <c r="M39" s="747"/>
      <c r="N39" s="748"/>
      <c r="O39" s="432" t="s">
        <v>328</v>
      </c>
      <c r="P39" s="433"/>
      <c r="Q39" s="433"/>
      <c r="R39" s="433"/>
      <c r="S39" s="435"/>
      <c r="T39" s="746" t="s">
        <v>191</v>
      </c>
      <c r="U39" s="747"/>
      <c r="V39" s="747"/>
      <c r="W39" s="747"/>
      <c r="X39" s="747"/>
      <c r="Y39" s="748"/>
      <c r="Z39" s="769" t="s">
        <v>196</v>
      </c>
      <c r="AA39" s="767"/>
      <c r="AB39" s="767"/>
      <c r="AC39" s="767"/>
      <c r="AD39" s="767"/>
      <c r="AE39" s="767"/>
      <c r="AF39" s="767"/>
      <c r="AG39" s="768"/>
      <c r="AH39" s="178"/>
    </row>
    <row r="40" spans="1:34" ht="15.6" customHeight="1" x14ac:dyDescent="0.4">
      <c r="B40" s="195"/>
      <c r="C40" s="192"/>
      <c r="D40" s="434"/>
      <c r="E40" s="749"/>
      <c r="F40" s="750"/>
      <c r="G40" s="750"/>
      <c r="H40" s="751"/>
      <c r="I40" s="749"/>
      <c r="J40" s="750"/>
      <c r="K40" s="750"/>
      <c r="L40" s="750"/>
      <c r="M40" s="750"/>
      <c r="N40" s="751"/>
      <c r="O40" s="434"/>
      <c r="P40" s="429"/>
      <c r="Q40" s="429"/>
      <c r="R40" s="429"/>
      <c r="S40" s="430"/>
      <c r="T40" s="749"/>
      <c r="U40" s="750"/>
      <c r="V40" s="750"/>
      <c r="W40" s="750"/>
      <c r="X40" s="750"/>
      <c r="Y40" s="751"/>
      <c r="Z40" s="760" t="s">
        <v>192</v>
      </c>
      <c r="AA40" s="542"/>
      <c r="AB40" s="424" t="s">
        <v>193</v>
      </c>
      <c r="AC40" s="424"/>
      <c r="AD40" s="424" t="s">
        <v>194</v>
      </c>
      <c r="AE40" s="424"/>
      <c r="AF40" s="767" t="s">
        <v>195</v>
      </c>
      <c r="AG40" s="768"/>
    </row>
    <row r="41" spans="1:34" ht="14.45" customHeight="1" x14ac:dyDescent="0.4">
      <c r="A41" s="295"/>
      <c r="B41" s="764" t="s">
        <v>434</v>
      </c>
      <c r="C41" s="765"/>
      <c r="D41" s="432" t="s">
        <v>0</v>
      </c>
      <c r="E41" s="763" t="s">
        <v>189</v>
      </c>
      <c r="F41" s="433"/>
      <c r="G41" s="433"/>
      <c r="H41" s="435"/>
      <c r="I41" s="746" t="s">
        <v>362</v>
      </c>
      <c r="J41" s="747"/>
      <c r="K41" s="747"/>
      <c r="L41" s="747"/>
      <c r="M41" s="747"/>
      <c r="N41" s="748"/>
      <c r="O41" s="758"/>
      <c r="P41" s="300"/>
      <c r="Q41" s="299" t="s">
        <v>444</v>
      </c>
      <c r="R41" s="301"/>
      <c r="S41" s="758"/>
      <c r="T41" s="360" t="s">
        <v>345</v>
      </c>
      <c r="U41" s="361"/>
      <c r="V41" s="361"/>
      <c r="W41" s="361"/>
      <c r="X41" s="361"/>
      <c r="Y41" s="362"/>
      <c r="Z41" s="736" t="s">
        <v>197</v>
      </c>
      <c r="AA41" s="737"/>
      <c r="AB41" s="737"/>
      <c r="AC41" s="737"/>
      <c r="AD41" s="737"/>
      <c r="AE41" s="738"/>
      <c r="AF41" s="742" t="s">
        <v>198</v>
      </c>
      <c r="AG41" s="743"/>
    </row>
    <row r="42" spans="1:34" ht="14.45" customHeight="1" x14ac:dyDescent="0.4">
      <c r="B42" s="614">
        <v>3</v>
      </c>
      <c r="C42" s="575"/>
      <c r="D42" s="434"/>
      <c r="E42" s="434"/>
      <c r="F42" s="429"/>
      <c r="G42" s="429"/>
      <c r="H42" s="430"/>
      <c r="I42" s="749"/>
      <c r="J42" s="750"/>
      <c r="K42" s="750"/>
      <c r="L42" s="750"/>
      <c r="M42" s="750"/>
      <c r="N42" s="751"/>
      <c r="O42" s="759"/>
      <c r="P42" s="296"/>
      <c r="Q42" s="296" t="s">
        <v>444</v>
      </c>
      <c r="R42" s="296"/>
      <c r="S42" s="759"/>
      <c r="T42" s="363"/>
      <c r="U42" s="364"/>
      <c r="V42" s="364"/>
      <c r="W42" s="364"/>
      <c r="X42" s="364"/>
      <c r="Y42" s="365"/>
      <c r="Z42" s="739"/>
      <c r="AA42" s="740"/>
      <c r="AB42" s="740"/>
      <c r="AC42" s="740"/>
      <c r="AD42" s="740"/>
      <c r="AE42" s="741"/>
      <c r="AF42" s="744"/>
      <c r="AG42" s="745"/>
    </row>
    <row r="43" spans="1:34" ht="14.45" customHeight="1" x14ac:dyDescent="0.4">
      <c r="B43" s="764" t="s">
        <v>434</v>
      </c>
      <c r="C43" s="765"/>
      <c r="D43" s="762" t="s">
        <v>222</v>
      </c>
      <c r="E43" s="763" t="s">
        <v>229</v>
      </c>
      <c r="F43" s="433"/>
      <c r="G43" s="433"/>
      <c r="H43" s="435"/>
      <c r="I43" s="746" t="s">
        <v>572</v>
      </c>
      <c r="J43" s="747"/>
      <c r="K43" s="747"/>
      <c r="L43" s="747"/>
      <c r="M43" s="747"/>
      <c r="N43" s="748"/>
      <c r="O43" s="758"/>
      <c r="P43" s="300"/>
      <c r="Q43" s="299" t="s">
        <v>444</v>
      </c>
      <c r="R43" s="301"/>
      <c r="S43" s="758"/>
      <c r="T43" s="360" t="s">
        <v>350</v>
      </c>
      <c r="U43" s="361"/>
      <c r="V43" s="361"/>
      <c r="W43" s="361"/>
      <c r="X43" s="361"/>
      <c r="Y43" s="362"/>
      <c r="Z43" s="736" t="s">
        <v>197</v>
      </c>
      <c r="AA43" s="737"/>
      <c r="AB43" s="737"/>
      <c r="AC43" s="737"/>
      <c r="AD43" s="737"/>
      <c r="AE43" s="738"/>
      <c r="AF43" s="742" t="s">
        <v>198</v>
      </c>
      <c r="AG43" s="743"/>
    </row>
    <row r="44" spans="1:34" ht="14.45" customHeight="1" x14ac:dyDescent="0.4">
      <c r="B44" s="614">
        <v>3</v>
      </c>
      <c r="C44" s="575"/>
      <c r="D44" s="762"/>
      <c r="E44" s="434"/>
      <c r="F44" s="429"/>
      <c r="G44" s="429"/>
      <c r="H44" s="430"/>
      <c r="I44" s="749"/>
      <c r="J44" s="750"/>
      <c r="K44" s="750"/>
      <c r="L44" s="750"/>
      <c r="M44" s="750"/>
      <c r="N44" s="751"/>
      <c r="O44" s="759"/>
      <c r="P44" s="296"/>
      <c r="Q44" s="296" t="s">
        <v>444</v>
      </c>
      <c r="R44" s="296"/>
      <c r="S44" s="759"/>
      <c r="T44" s="363"/>
      <c r="U44" s="364"/>
      <c r="V44" s="364"/>
      <c r="W44" s="364"/>
      <c r="X44" s="364"/>
      <c r="Y44" s="365"/>
      <c r="Z44" s="739"/>
      <c r="AA44" s="740"/>
      <c r="AB44" s="740"/>
      <c r="AC44" s="740"/>
      <c r="AD44" s="740"/>
      <c r="AE44" s="741"/>
      <c r="AF44" s="744"/>
      <c r="AG44" s="745"/>
    </row>
    <row r="45" spans="1:34" ht="14.45" customHeight="1" x14ac:dyDescent="0.4">
      <c r="B45" s="761" t="s">
        <v>434</v>
      </c>
      <c r="C45" s="573"/>
      <c r="D45" s="762" t="s">
        <v>223</v>
      </c>
      <c r="E45" s="763" t="s">
        <v>10</v>
      </c>
      <c r="F45" s="433"/>
      <c r="G45" s="433"/>
      <c r="H45" s="435"/>
      <c r="I45" s="746" t="s">
        <v>379</v>
      </c>
      <c r="J45" s="747"/>
      <c r="K45" s="747"/>
      <c r="L45" s="747"/>
      <c r="M45" s="747"/>
      <c r="N45" s="748"/>
      <c r="O45" s="758"/>
      <c r="P45" s="300"/>
      <c r="Q45" s="299" t="s">
        <v>444</v>
      </c>
      <c r="R45" s="301"/>
      <c r="S45" s="758"/>
      <c r="T45" s="360" t="s">
        <v>377</v>
      </c>
      <c r="U45" s="361"/>
      <c r="V45" s="361"/>
      <c r="W45" s="361"/>
      <c r="X45" s="361"/>
      <c r="Y45" s="362"/>
      <c r="Z45" s="736" t="s">
        <v>197</v>
      </c>
      <c r="AA45" s="737"/>
      <c r="AB45" s="737"/>
      <c r="AC45" s="737"/>
      <c r="AD45" s="737"/>
      <c r="AE45" s="738"/>
      <c r="AF45" s="742" t="s">
        <v>198</v>
      </c>
      <c r="AG45" s="743"/>
    </row>
    <row r="46" spans="1:34" ht="14.45" customHeight="1" x14ac:dyDescent="0.4">
      <c r="B46" s="614">
        <v>4</v>
      </c>
      <c r="C46" s="575"/>
      <c r="D46" s="762"/>
      <c r="E46" s="434"/>
      <c r="F46" s="429"/>
      <c r="G46" s="429"/>
      <c r="H46" s="430"/>
      <c r="I46" s="749"/>
      <c r="J46" s="750"/>
      <c r="K46" s="750"/>
      <c r="L46" s="750"/>
      <c r="M46" s="750"/>
      <c r="N46" s="751"/>
      <c r="O46" s="759"/>
      <c r="P46" s="296"/>
      <c r="Q46" s="296" t="s">
        <v>444</v>
      </c>
      <c r="R46" s="296"/>
      <c r="S46" s="759"/>
      <c r="T46" s="363"/>
      <c r="U46" s="364"/>
      <c r="V46" s="364"/>
      <c r="W46" s="364"/>
      <c r="X46" s="364"/>
      <c r="Y46" s="365"/>
      <c r="Z46" s="739"/>
      <c r="AA46" s="740"/>
      <c r="AB46" s="740"/>
      <c r="AC46" s="740"/>
      <c r="AD46" s="740"/>
      <c r="AE46" s="741"/>
      <c r="AF46" s="744"/>
      <c r="AG46" s="745"/>
    </row>
    <row r="47" spans="1:34" ht="14.45" customHeight="1" x14ac:dyDescent="0.4">
      <c r="B47" s="761" t="s">
        <v>434</v>
      </c>
      <c r="C47" s="573"/>
      <c r="D47" s="762" t="s">
        <v>224</v>
      </c>
      <c r="E47" s="763" t="s">
        <v>11</v>
      </c>
      <c r="F47" s="433"/>
      <c r="G47" s="433"/>
      <c r="H47" s="435"/>
      <c r="I47" s="746" t="s">
        <v>354</v>
      </c>
      <c r="J47" s="747"/>
      <c r="K47" s="747"/>
      <c r="L47" s="747"/>
      <c r="M47" s="747"/>
      <c r="N47" s="748"/>
      <c r="O47" s="758"/>
      <c r="P47" s="300"/>
      <c r="Q47" s="299" t="s">
        <v>444</v>
      </c>
      <c r="R47" s="301"/>
      <c r="S47" s="758"/>
      <c r="T47" s="360" t="s">
        <v>375</v>
      </c>
      <c r="U47" s="361"/>
      <c r="V47" s="361"/>
      <c r="W47" s="361"/>
      <c r="X47" s="361"/>
      <c r="Y47" s="362"/>
      <c r="Z47" s="736" t="s">
        <v>197</v>
      </c>
      <c r="AA47" s="737"/>
      <c r="AB47" s="737"/>
      <c r="AC47" s="737"/>
      <c r="AD47" s="737"/>
      <c r="AE47" s="738"/>
      <c r="AF47" s="742" t="s">
        <v>198</v>
      </c>
      <c r="AG47" s="743"/>
    </row>
    <row r="48" spans="1:34" ht="14.45" customHeight="1" x14ac:dyDescent="0.4">
      <c r="B48" s="614">
        <v>4</v>
      </c>
      <c r="C48" s="575"/>
      <c r="D48" s="762"/>
      <c r="E48" s="434"/>
      <c r="F48" s="429"/>
      <c r="G48" s="429"/>
      <c r="H48" s="430"/>
      <c r="I48" s="749"/>
      <c r="J48" s="750"/>
      <c r="K48" s="750"/>
      <c r="L48" s="750"/>
      <c r="M48" s="750"/>
      <c r="N48" s="751"/>
      <c r="O48" s="759"/>
      <c r="P48" s="296"/>
      <c r="Q48" s="296" t="s">
        <v>444</v>
      </c>
      <c r="R48" s="296"/>
      <c r="S48" s="759"/>
      <c r="T48" s="363"/>
      <c r="U48" s="364"/>
      <c r="V48" s="364"/>
      <c r="W48" s="364"/>
      <c r="X48" s="364"/>
      <c r="Y48" s="365"/>
      <c r="Z48" s="739"/>
      <c r="AA48" s="740"/>
      <c r="AB48" s="740"/>
      <c r="AC48" s="740"/>
      <c r="AD48" s="740"/>
      <c r="AE48" s="741"/>
      <c r="AF48" s="744"/>
      <c r="AG48" s="745"/>
    </row>
    <row r="49" spans="2:35" ht="14.45" customHeight="1" x14ac:dyDescent="0.4">
      <c r="B49" s="761" t="s">
        <v>434</v>
      </c>
      <c r="C49" s="573"/>
      <c r="D49" s="735" t="s">
        <v>225</v>
      </c>
      <c r="E49" s="763" t="s">
        <v>443</v>
      </c>
      <c r="F49" s="433"/>
      <c r="G49" s="433"/>
      <c r="H49" s="435"/>
      <c r="I49" s="746" t="s">
        <v>324</v>
      </c>
      <c r="J49" s="747"/>
      <c r="K49" s="747"/>
      <c r="L49" s="747"/>
      <c r="M49" s="747"/>
      <c r="N49" s="748"/>
      <c r="O49" s="758"/>
      <c r="P49" s="300"/>
      <c r="Q49" s="299" t="s">
        <v>444</v>
      </c>
      <c r="R49" s="301"/>
      <c r="S49" s="758"/>
      <c r="T49" s="360" t="s">
        <v>325</v>
      </c>
      <c r="U49" s="361"/>
      <c r="V49" s="361"/>
      <c r="W49" s="361"/>
      <c r="X49" s="361"/>
      <c r="Y49" s="362"/>
      <c r="Z49" s="736" t="s">
        <v>197</v>
      </c>
      <c r="AA49" s="737"/>
      <c r="AB49" s="737"/>
      <c r="AC49" s="737"/>
      <c r="AD49" s="737"/>
      <c r="AE49" s="738"/>
      <c r="AF49" s="742" t="s">
        <v>198</v>
      </c>
      <c r="AG49" s="743"/>
    </row>
    <row r="50" spans="2:35" ht="14.45" customHeight="1" x14ac:dyDescent="0.4">
      <c r="B50" s="614">
        <v>3</v>
      </c>
      <c r="C50" s="575"/>
      <c r="D50" s="735"/>
      <c r="E50" s="434"/>
      <c r="F50" s="429"/>
      <c r="G50" s="429"/>
      <c r="H50" s="430"/>
      <c r="I50" s="749"/>
      <c r="J50" s="750"/>
      <c r="K50" s="750"/>
      <c r="L50" s="750"/>
      <c r="M50" s="750"/>
      <c r="N50" s="751"/>
      <c r="O50" s="759"/>
      <c r="P50" s="296"/>
      <c r="Q50" s="296" t="s">
        <v>444</v>
      </c>
      <c r="R50" s="296"/>
      <c r="S50" s="759"/>
      <c r="T50" s="363"/>
      <c r="U50" s="364"/>
      <c r="V50" s="364"/>
      <c r="W50" s="364"/>
      <c r="X50" s="364"/>
      <c r="Y50" s="365"/>
      <c r="Z50" s="739"/>
      <c r="AA50" s="740"/>
      <c r="AB50" s="740"/>
      <c r="AC50" s="740"/>
      <c r="AD50" s="740"/>
      <c r="AE50" s="741"/>
      <c r="AF50" s="744"/>
      <c r="AG50" s="745"/>
    </row>
    <row r="51" spans="2:35" ht="14.45" customHeight="1" x14ac:dyDescent="0.4">
      <c r="B51" s="761" t="s">
        <v>434</v>
      </c>
      <c r="C51" s="573"/>
      <c r="D51" s="762" t="s">
        <v>226</v>
      </c>
      <c r="E51" s="763" t="s">
        <v>443</v>
      </c>
      <c r="F51" s="433"/>
      <c r="G51" s="433"/>
      <c r="H51" s="435"/>
      <c r="I51" s="746" t="s">
        <v>326</v>
      </c>
      <c r="J51" s="747"/>
      <c r="K51" s="747"/>
      <c r="L51" s="747"/>
      <c r="M51" s="747"/>
      <c r="N51" s="748"/>
      <c r="O51" s="758"/>
      <c r="P51" s="300"/>
      <c r="Q51" s="299" t="s">
        <v>444</v>
      </c>
      <c r="R51" s="301"/>
      <c r="S51" s="758"/>
      <c r="T51" s="360" t="s">
        <v>327</v>
      </c>
      <c r="U51" s="361"/>
      <c r="V51" s="361"/>
      <c r="W51" s="361"/>
      <c r="X51" s="361"/>
      <c r="Y51" s="362"/>
      <c r="Z51" s="736" t="s">
        <v>197</v>
      </c>
      <c r="AA51" s="737"/>
      <c r="AB51" s="737"/>
      <c r="AC51" s="737"/>
      <c r="AD51" s="737"/>
      <c r="AE51" s="738"/>
      <c r="AF51" s="742" t="s">
        <v>198</v>
      </c>
      <c r="AG51" s="743"/>
    </row>
    <row r="52" spans="2:35" ht="14.45" customHeight="1" x14ac:dyDescent="0.4">
      <c r="B52" s="614">
        <v>4</v>
      </c>
      <c r="C52" s="575"/>
      <c r="D52" s="762"/>
      <c r="E52" s="434"/>
      <c r="F52" s="429"/>
      <c r="G52" s="429"/>
      <c r="H52" s="430"/>
      <c r="I52" s="749"/>
      <c r="J52" s="750"/>
      <c r="K52" s="750"/>
      <c r="L52" s="750"/>
      <c r="M52" s="750"/>
      <c r="N52" s="751"/>
      <c r="O52" s="759"/>
      <c r="P52" s="296"/>
      <c r="Q52" s="296" t="s">
        <v>444</v>
      </c>
      <c r="R52" s="296"/>
      <c r="S52" s="759"/>
      <c r="T52" s="363"/>
      <c r="U52" s="364"/>
      <c r="V52" s="364"/>
      <c r="W52" s="364"/>
      <c r="X52" s="364"/>
      <c r="Y52" s="365"/>
      <c r="Z52" s="739"/>
      <c r="AA52" s="740"/>
      <c r="AB52" s="740"/>
      <c r="AC52" s="740"/>
      <c r="AD52" s="740"/>
      <c r="AE52" s="741"/>
      <c r="AF52" s="744"/>
      <c r="AG52" s="745"/>
    </row>
    <row r="53" spans="2:35" ht="14.45" customHeight="1" x14ac:dyDescent="0.4">
      <c r="B53" s="761" t="s">
        <v>434</v>
      </c>
      <c r="C53" s="573"/>
      <c r="D53" s="762" t="s">
        <v>227</v>
      </c>
      <c r="E53" s="763" t="s">
        <v>581</v>
      </c>
      <c r="F53" s="433"/>
      <c r="G53" s="433"/>
      <c r="H53" s="435"/>
      <c r="I53" s="746" t="s">
        <v>230</v>
      </c>
      <c r="J53" s="747"/>
      <c r="K53" s="747"/>
      <c r="L53" s="747"/>
      <c r="M53" s="747"/>
      <c r="N53" s="748"/>
      <c r="O53" s="758"/>
      <c r="P53" s="300"/>
      <c r="Q53" s="299" t="s">
        <v>444</v>
      </c>
      <c r="R53" s="301"/>
      <c r="S53" s="758"/>
      <c r="T53" s="360" t="s">
        <v>231</v>
      </c>
      <c r="U53" s="361"/>
      <c r="V53" s="361"/>
      <c r="W53" s="361"/>
      <c r="X53" s="361"/>
      <c r="Y53" s="362"/>
      <c r="Z53" s="736" t="s">
        <v>197</v>
      </c>
      <c r="AA53" s="737"/>
      <c r="AB53" s="737"/>
      <c r="AC53" s="737"/>
      <c r="AD53" s="737"/>
      <c r="AE53" s="738"/>
      <c r="AF53" s="742" t="s">
        <v>198</v>
      </c>
      <c r="AG53" s="743"/>
    </row>
    <row r="54" spans="2:35" ht="14.45" customHeight="1" x14ac:dyDescent="0.4">
      <c r="B54" s="614">
        <v>4</v>
      </c>
      <c r="C54" s="575"/>
      <c r="D54" s="762"/>
      <c r="E54" s="434"/>
      <c r="F54" s="429"/>
      <c r="G54" s="429"/>
      <c r="H54" s="430"/>
      <c r="I54" s="749"/>
      <c r="J54" s="750"/>
      <c r="K54" s="750"/>
      <c r="L54" s="750"/>
      <c r="M54" s="750"/>
      <c r="N54" s="751"/>
      <c r="O54" s="759"/>
      <c r="P54" s="296"/>
      <c r="Q54" s="296" t="s">
        <v>444</v>
      </c>
      <c r="R54" s="296"/>
      <c r="S54" s="759"/>
      <c r="T54" s="363"/>
      <c r="U54" s="364"/>
      <c r="V54" s="364"/>
      <c r="W54" s="364"/>
      <c r="X54" s="364"/>
      <c r="Y54" s="365"/>
      <c r="Z54" s="739"/>
      <c r="AA54" s="740"/>
      <c r="AB54" s="740"/>
      <c r="AC54" s="740"/>
      <c r="AD54" s="740"/>
      <c r="AE54" s="741"/>
      <c r="AF54" s="744"/>
      <c r="AG54" s="745"/>
    </row>
    <row r="55" spans="2:35" ht="14.45" customHeight="1" x14ac:dyDescent="0.4">
      <c r="B55" s="761" t="s">
        <v>434</v>
      </c>
      <c r="C55" s="573"/>
      <c r="D55" s="762" t="s">
        <v>228</v>
      </c>
      <c r="E55" s="763" t="s">
        <v>425</v>
      </c>
      <c r="F55" s="433"/>
      <c r="G55" s="433"/>
      <c r="H55" s="435"/>
      <c r="I55" s="746" t="s">
        <v>232</v>
      </c>
      <c r="J55" s="747"/>
      <c r="K55" s="747"/>
      <c r="L55" s="747"/>
      <c r="M55" s="747"/>
      <c r="N55" s="748"/>
      <c r="O55" s="758"/>
      <c r="P55" s="300"/>
      <c r="Q55" s="299" t="s">
        <v>444</v>
      </c>
      <c r="R55" s="301"/>
      <c r="S55" s="758"/>
      <c r="T55" s="360" t="s">
        <v>233</v>
      </c>
      <c r="U55" s="361"/>
      <c r="V55" s="361"/>
      <c r="W55" s="361"/>
      <c r="X55" s="361"/>
      <c r="Y55" s="362"/>
      <c r="Z55" s="736" t="s">
        <v>197</v>
      </c>
      <c r="AA55" s="737"/>
      <c r="AB55" s="737"/>
      <c r="AC55" s="737"/>
      <c r="AD55" s="737"/>
      <c r="AE55" s="738"/>
      <c r="AF55" s="742" t="s">
        <v>198</v>
      </c>
      <c r="AG55" s="743"/>
    </row>
    <row r="56" spans="2:35" ht="14.45" customHeight="1" x14ac:dyDescent="0.4">
      <c r="B56" s="614">
        <v>3</v>
      </c>
      <c r="C56" s="575"/>
      <c r="D56" s="762"/>
      <c r="E56" s="434"/>
      <c r="F56" s="429"/>
      <c r="G56" s="429"/>
      <c r="H56" s="430"/>
      <c r="I56" s="749"/>
      <c r="J56" s="750"/>
      <c r="K56" s="750"/>
      <c r="L56" s="750"/>
      <c r="M56" s="750"/>
      <c r="N56" s="751"/>
      <c r="O56" s="759"/>
      <c r="P56" s="296"/>
      <c r="Q56" s="296" t="s">
        <v>444</v>
      </c>
      <c r="R56" s="296"/>
      <c r="S56" s="759"/>
      <c r="T56" s="363"/>
      <c r="U56" s="364"/>
      <c r="V56" s="364"/>
      <c r="W56" s="364"/>
      <c r="X56" s="364"/>
      <c r="Y56" s="365"/>
      <c r="Z56" s="739"/>
      <c r="AA56" s="740"/>
      <c r="AB56" s="740"/>
      <c r="AC56" s="740"/>
      <c r="AD56" s="740"/>
      <c r="AE56" s="741"/>
      <c r="AF56" s="744"/>
      <c r="AG56" s="745"/>
    </row>
    <row r="57" spans="2:35" ht="12.6" customHeight="1" x14ac:dyDescent="0.4"/>
    <row r="58" spans="2:35" x14ac:dyDescent="0.4">
      <c r="B58" s="632" t="s">
        <v>582</v>
      </c>
      <c r="C58" s="632"/>
      <c r="D58" s="632"/>
      <c r="E58" s="632"/>
      <c r="F58" s="632"/>
      <c r="G58" s="632"/>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row>
    <row r="59" spans="2:35" x14ac:dyDescent="0.4">
      <c r="B59" s="632" t="s">
        <v>583</v>
      </c>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c r="AH59" s="632"/>
      <c r="AI59" s="632"/>
    </row>
    <row r="60" spans="2:35" x14ac:dyDescent="0.4">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632"/>
    </row>
  </sheetData>
  <mergeCells count="141">
    <mergeCell ref="AI19:AJ20"/>
    <mergeCell ref="AI31:AJ32"/>
    <mergeCell ref="D47:D48"/>
    <mergeCell ref="E47:H48"/>
    <mergeCell ref="I47:N48"/>
    <mergeCell ref="O47:O48"/>
    <mergeCell ref="S47:S48"/>
    <mergeCell ref="T43:Y44"/>
    <mergeCell ref="I39:N40"/>
    <mergeCell ref="O41:O42"/>
    <mergeCell ref="S41:S42"/>
    <mergeCell ref="O39:S40"/>
    <mergeCell ref="D41:D42"/>
    <mergeCell ref="T41:Y42"/>
    <mergeCell ref="E41:H42"/>
    <mergeCell ref="I41:N42"/>
    <mergeCell ref="D39:D40"/>
    <mergeCell ref="E39:H40"/>
    <mergeCell ref="AF40:AG40"/>
    <mergeCell ref="Z39:AG39"/>
    <mergeCell ref="Z45:AE46"/>
    <mergeCell ref="AF45:AG46"/>
    <mergeCell ref="D43:D44"/>
    <mergeCell ref="E43:H44"/>
    <mergeCell ref="B48:C48"/>
    <mergeCell ref="B49:C49"/>
    <mergeCell ref="B50:C50"/>
    <mergeCell ref="B51:C51"/>
    <mergeCell ref="B52:C52"/>
    <mergeCell ref="B53:C53"/>
    <mergeCell ref="B54:C54"/>
    <mergeCell ref="B41:C41"/>
    <mergeCell ref="B42:C42"/>
    <mergeCell ref="B43:C43"/>
    <mergeCell ref="B44:C44"/>
    <mergeCell ref="B45:C45"/>
    <mergeCell ref="D55:D56"/>
    <mergeCell ref="E55:H56"/>
    <mergeCell ref="I55:N56"/>
    <mergeCell ref="O55:O56"/>
    <mergeCell ref="S55:S56"/>
    <mergeCell ref="T51:Y52"/>
    <mergeCell ref="Z51:AE52"/>
    <mergeCell ref="AF51:AG52"/>
    <mergeCell ref="D53:D54"/>
    <mergeCell ref="E53:H54"/>
    <mergeCell ref="I53:N54"/>
    <mergeCell ref="O53:O54"/>
    <mergeCell ref="I49:N50"/>
    <mergeCell ref="O49:O50"/>
    <mergeCell ref="S49:S50"/>
    <mergeCell ref="T49:Y50"/>
    <mergeCell ref="Z49:AE50"/>
    <mergeCell ref="AF49:AG50"/>
    <mergeCell ref="T55:Y56"/>
    <mergeCell ref="Z55:AE56"/>
    <mergeCell ref="AF55:AG56"/>
    <mergeCell ref="B55:C55"/>
    <mergeCell ref="B56:C56"/>
    <mergeCell ref="B46:C46"/>
    <mergeCell ref="B47:C47"/>
    <mergeCell ref="S53:S54"/>
    <mergeCell ref="T53:Y54"/>
    <mergeCell ref="Z53:AE54"/>
    <mergeCell ref="AF53:AG54"/>
    <mergeCell ref="D51:D52"/>
    <mergeCell ref="E51:H52"/>
    <mergeCell ref="I51:N52"/>
    <mergeCell ref="O51:O52"/>
    <mergeCell ref="S51:S52"/>
    <mergeCell ref="T47:Y48"/>
    <mergeCell ref="Z47:AE48"/>
    <mergeCell ref="AF47:AG48"/>
    <mergeCell ref="D49:D50"/>
    <mergeCell ref="E49:H50"/>
    <mergeCell ref="D45:D46"/>
    <mergeCell ref="E45:H46"/>
    <mergeCell ref="I45:N46"/>
    <mergeCell ref="O45:O46"/>
    <mergeCell ref="S45:S46"/>
    <mergeCell ref="T45:Y46"/>
    <mergeCell ref="I43:N44"/>
    <mergeCell ref="O43:O44"/>
    <mergeCell ref="S43:S44"/>
    <mergeCell ref="X25:X26"/>
    <mergeCell ref="X33:X34"/>
    <mergeCell ref="U29:U30"/>
    <mergeCell ref="S23:V24"/>
    <mergeCell ref="Z40:AA40"/>
    <mergeCell ref="AB40:AC40"/>
    <mergeCell ref="Z23:Z24"/>
    <mergeCell ref="AA23:AB24"/>
    <mergeCell ref="AC23:AH24"/>
    <mergeCell ref="AD40:AE40"/>
    <mergeCell ref="Z43:AE44"/>
    <mergeCell ref="AF43:AG44"/>
    <mergeCell ref="Z41:AE42"/>
    <mergeCell ref="AF41:AG42"/>
    <mergeCell ref="T39:Y40"/>
    <mergeCell ref="N21:N22"/>
    <mergeCell ref="C18:E19"/>
    <mergeCell ref="F18:L19"/>
    <mergeCell ref="C24:E25"/>
    <mergeCell ref="F24:L25"/>
    <mergeCell ref="C27:E28"/>
    <mergeCell ref="F27:L28"/>
    <mergeCell ref="Z35:Z36"/>
    <mergeCell ref="AA35:AB36"/>
    <mergeCell ref="S19:V20"/>
    <mergeCell ref="AC35:AH36"/>
    <mergeCell ref="F21:L22"/>
    <mergeCell ref="Z27:Z28"/>
    <mergeCell ref="AA27:AB28"/>
    <mergeCell ref="AC27:AH28"/>
    <mergeCell ref="Z31:Z32"/>
    <mergeCell ref="AA31:AB32"/>
    <mergeCell ref="AC31:AH32"/>
    <mergeCell ref="C6:X6"/>
    <mergeCell ref="B58:AI58"/>
    <mergeCell ref="B59:AI59"/>
    <mergeCell ref="B60:AI60"/>
    <mergeCell ref="A2:AI2"/>
    <mergeCell ref="A3:AI3"/>
    <mergeCell ref="A4:AI4"/>
    <mergeCell ref="Z7:Z8"/>
    <mergeCell ref="AA7:AB8"/>
    <mergeCell ref="AC7:AH8"/>
    <mergeCell ref="C21:E22"/>
    <mergeCell ref="Z19:Z20"/>
    <mergeCell ref="AA19:AB20"/>
    <mergeCell ref="AC19:AH20"/>
    <mergeCell ref="Z11:Z12"/>
    <mergeCell ref="AA11:AB12"/>
    <mergeCell ref="AC11:AH12"/>
    <mergeCell ref="Z15:Z16"/>
    <mergeCell ref="AA15:AB16"/>
    <mergeCell ref="AC15:AH16"/>
    <mergeCell ref="X9:X10"/>
    <mergeCell ref="X17:X18"/>
    <mergeCell ref="U13:U14"/>
    <mergeCell ref="R21:R22"/>
  </mergeCells>
  <phoneticPr fontId="1"/>
  <pageMargins left="0.11811023622047245" right="0.11811023622047245" top="0.27559055118110237" bottom="0.27559055118110237" header="0.31496062992125984" footer="0.31496062992125984"/>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26F76-DD16-4858-897A-5267F3560934}">
  <sheetPr>
    <tabColor rgb="FFFFFF00"/>
  </sheetPr>
  <dimension ref="B1:AJ57"/>
  <sheetViews>
    <sheetView workbookViewId="0">
      <selection activeCell="AA37" sqref="AA37"/>
    </sheetView>
  </sheetViews>
  <sheetFormatPr defaultRowHeight="18.75" x14ac:dyDescent="0.4"/>
  <cols>
    <col min="1" max="1" width="3.375" customWidth="1"/>
    <col min="2" max="4" width="2.75" customWidth="1"/>
    <col min="5" max="14" width="2.5" customWidth="1"/>
    <col min="15" max="23" width="2.75" customWidth="1"/>
    <col min="24" max="31" width="2.5" customWidth="1"/>
    <col min="32" max="32" width="2.75" customWidth="1"/>
    <col min="33" max="33" width="2.5" customWidth="1"/>
    <col min="34" max="34" width="1.875" customWidth="1"/>
    <col min="35" max="37" width="2.75" customWidth="1"/>
  </cols>
  <sheetData>
    <row r="1" spans="3:36" ht="13.5" customHeight="1" x14ac:dyDescent="0.4"/>
    <row r="2" spans="3:36" ht="20.45" customHeight="1" x14ac:dyDescent="0.4">
      <c r="C2" s="687" t="s">
        <v>199</v>
      </c>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row>
    <row r="3" spans="3:36" ht="20.45" customHeight="1" x14ac:dyDescent="0.4">
      <c r="C3" s="338" t="s">
        <v>433</v>
      </c>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row>
    <row r="4" spans="3:36" x14ac:dyDescent="0.4">
      <c r="C4" s="723" t="s">
        <v>587</v>
      </c>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205"/>
      <c r="AI4" s="205"/>
      <c r="AJ4" s="204"/>
    </row>
    <row r="5" spans="3:36" ht="12.6" customHeight="1" x14ac:dyDescent="0.4"/>
    <row r="6" spans="3:36" ht="20.45" customHeight="1" x14ac:dyDescent="0.4">
      <c r="C6" s="716" t="s">
        <v>589</v>
      </c>
      <c r="D6" s="717"/>
      <c r="E6" s="717"/>
      <c r="F6" s="717"/>
      <c r="G6" s="717"/>
      <c r="H6" s="717"/>
      <c r="I6" s="717"/>
      <c r="J6" s="717"/>
      <c r="K6" s="717"/>
      <c r="L6" s="717"/>
      <c r="M6" s="717"/>
      <c r="N6" s="717"/>
      <c r="O6" s="717"/>
      <c r="P6" s="717"/>
      <c r="Q6" s="717"/>
      <c r="R6" s="717"/>
      <c r="S6" s="717"/>
      <c r="T6" s="717"/>
      <c r="U6" s="717"/>
      <c r="V6" s="717"/>
      <c r="W6" s="800"/>
      <c r="X6" s="324"/>
      <c r="Y6" s="324"/>
      <c r="Z6" s="324"/>
      <c r="AA6" s="324"/>
      <c r="AB6" s="324"/>
      <c r="AC6" s="324"/>
      <c r="AD6" s="324"/>
      <c r="AE6" s="324"/>
    </row>
    <row r="7" spans="3:36" ht="11.85" customHeight="1" x14ac:dyDescent="0.4">
      <c r="T7" s="183"/>
      <c r="U7" s="183"/>
      <c r="X7" s="196"/>
      <c r="Y7" s="196"/>
      <c r="Z7" s="425">
        <v>1</v>
      </c>
      <c r="AA7" s="724" t="s">
        <v>214</v>
      </c>
      <c r="AB7" s="350"/>
      <c r="AC7" s="746" t="s">
        <v>555</v>
      </c>
      <c r="AD7" s="747"/>
      <c r="AE7" s="747"/>
      <c r="AF7" s="747"/>
      <c r="AG7" s="747"/>
      <c r="AH7" s="748"/>
    </row>
    <row r="8" spans="3:36" ht="11.85" customHeight="1" x14ac:dyDescent="0.4">
      <c r="S8" s="183"/>
      <c r="T8" s="183"/>
      <c r="U8" s="183"/>
      <c r="X8" s="193"/>
      <c r="Y8" s="177"/>
      <c r="Z8" s="425"/>
      <c r="AA8" s="382"/>
      <c r="AB8" s="351"/>
      <c r="AC8" s="749"/>
      <c r="AD8" s="750"/>
      <c r="AE8" s="750"/>
      <c r="AF8" s="750"/>
      <c r="AG8" s="750"/>
      <c r="AH8" s="751"/>
    </row>
    <row r="9" spans="3:36" ht="11.85" customHeight="1" x14ac:dyDescent="0.4">
      <c r="C9" s="776" t="s">
        <v>591</v>
      </c>
      <c r="D9" s="777"/>
      <c r="E9" s="777"/>
      <c r="F9" s="777"/>
      <c r="G9" s="777"/>
      <c r="H9" s="777"/>
      <c r="I9" s="777"/>
      <c r="J9" s="777"/>
      <c r="K9" s="777"/>
      <c r="L9" s="778"/>
      <c r="R9" s="183"/>
      <c r="S9" s="183"/>
      <c r="T9" s="183"/>
      <c r="U9" s="183"/>
      <c r="V9" s="183"/>
      <c r="X9" s="735" t="s">
        <v>221</v>
      </c>
      <c r="Y9" s="183"/>
      <c r="AA9" s="323"/>
      <c r="AB9" s="323"/>
    </row>
    <row r="10" spans="3:36" ht="11.85" customHeight="1" x14ac:dyDescent="0.4">
      <c r="C10" s="779"/>
      <c r="D10" s="427"/>
      <c r="E10" s="427"/>
      <c r="F10" s="427"/>
      <c r="G10" s="427"/>
      <c r="H10" s="427"/>
      <c r="I10" s="427"/>
      <c r="J10" s="427"/>
      <c r="K10" s="427"/>
      <c r="L10" s="428"/>
      <c r="M10" s="177"/>
      <c r="N10" s="177"/>
      <c r="O10" s="177"/>
      <c r="P10" s="177"/>
      <c r="Q10" s="177"/>
      <c r="R10" s="177"/>
      <c r="S10" s="177"/>
      <c r="T10" s="177"/>
      <c r="U10" s="177"/>
      <c r="V10" s="177"/>
      <c r="W10" s="184"/>
      <c r="X10" s="735"/>
      <c r="Y10" s="183"/>
      <c r="AA10" s="323"/>
      <c r="AB10" s="323"/>
    </row>
    <row r="11" spans="3:36" ht="11.85" customHeight="1" x14ac:dyDescent="0.4">
      <c r="S11" s="183"/>
      <c r="T11" s="193"/>
      <c r="U11" s="177"/>
      <c r="V11" s="177"/>
      <c r="W11" s="177"/>
      <c r="X11" s="282"/>
      <c r="Y11" s="196"/>
      <c r="Z11" s="425">
        <v>2</v>
      </c>
      <c r="AA11" s="724" t="s">
        <v>215</v>
      </c>
      <c r="AB11" s="350"/>
      <c r="AC11" s="746" t="s">
        <v>559</v>
      </c>
      <c r="AD11" s="747"/>
      <c r="AE11" s="747"/>
      <c r="AF11" s="747"/>
      <c r="AG11" s="747"/>
      <c r="AH11" s="748"/>
    </row>
    <row r="12" spans="3:36" ht="11.85" customHeight="1" x14ac:dyDescent="0.4">
      <c r="S12" s="183"/>
      <c r="T12" s="194"/>
      <c r="U12" s="183"/>
      <c r="V12" s="183"/>
      <c r="W12" s="183"/>
      <c r="Z12" s="425"/>
      <c r="AA12" s="382"/>
      <c r="AB12" s="351"/>
      <c r="AC12" s="749"/>
      <c r="AD12" s="750"/>
      <c r="AE12" s="750"/>
      <c r="AF12" s="750"/>
      <c r="AG12" s="750"/>
      <c r="AH12" s="751"/>
    </row>
    <row r="13" spans="3:36" ht="11.85" customHeight="1" x14ac:dyDescent="0.4">
      <c r="S13" s="183"/>
      <c r="T13" s="735" t="s">
        <v>3</v>
      </c>
      <c r="U13" s="183"/>
      <c r="V13" s="286"/>
      <c r="W13" s="782"/>
      <c r="AA13" s="323"/>
      <c r="AB13" s="323"/>
    </row>
    <row r="14" spans="3:36" ht="11.85" customHeight="1" thickBot="1" x14ac:dyDescent="0.45">
      <c r="N14" s="183"/>
      <c r="O14" s="193"/>
      <c r="P14" s="177"/>
      <c r="Q14" s="177"/>
      <c r="R14" s="177"/>
      <c r="S14" s="177"/>
      <c r="T14" s="735"/>
      <c r="U14" s="183"/>
      <c r="V14" s="286"/>
      <c r="W14" s="782"/>
      <c r="AA14" s="323"/>
      <c r="AB14" s="323"/>
    </row>
    <row r="15" spans="3:36" ht="11.85" customHeight="1" x14ac:dyDescent="0.4">
      <c r="C15" s="285"/>
      <c r="D15" s="285"/>
      <c r="E15" s="285"/>
      <c r="F15" s="285"/>
      <c r="G15" s="285"/>
      <c r="H15" s="285"/>
      <c r="I15" s="285"/>
      <c r="J15" s="285"/>
      <c r="K15" s="285"/>
      <c r="L15" s="285"/>
      <c r="N15" s="183"/>
      <c r="O15" s="194"/>
      <c r="P15" s="183"/>
      <c r="Q15" s="183"/>
      <c r="R15" s="183"/>
      <c r="S15" s="183"/>
      <c r="T15" s="194"/>
      <c r="U15" s="183"/>
      <c r="V15" s="183"/>
      <c r="W15" s="183"/>
      <c r="Z15" s="425">
        <v>3</v>
      </c>
      <c r="AA15" s="724" t="s">
        <v>216</v>
      </c>
      <c r="AB15" s="360"/>
      <c r="AC15" s="794" t="s">
        <v>571</v>
      </c>
      <c r="AD15" s="795"/>
      <c r="AE15" s="795"/>
      <c r="AF15" s="795"/>
      <c r="AG15" s="795"/>
      <c r="AH15" s="796"/>
      <c r="AI15" s="879" t="s">
        <v>234</v>
      </c>
      <c r="AJ15" s="880"/>
    </row>
    <row r="16" spans="3:36" ht="11.85" customHeight="1" thickBot="1" x14ac:dyDescent="0.45">
      <c r="C16" s="285"/>
      <c r="D16" s="285"/>
      <c r="E16" s="285"/>
      <c r="F16" s="285"/>
      <c r="G16" s="285"/>
      <c r="H16" s="285"/>
      <c r="I16" s="285"/>
      <c r="J16" s="285"/>
      <c r="K16" s="285"/>
      <c r="L16" s="285"/>
      <c r="N16" s="183"/>
      <c r="O16" s="194"/>
      <c r="P16" s="183"/>
      <c r="Q16" s="183"/>
      <c r="R16" s="183"/>
      <c r="S16" s="183"/>
      <c r="T16" s="195"/>
      <c r="U16" s="196"/>
      <c r="V16" s="196"/>
      <c r="W16" s="196"/>
      <c r="X16" s="282"/>
      <c r="Y16" s="177"/>
      <c r="Z16" s="425"/>
      <c r="AA16" s="382"/>
      <c r="AB16" s="363"/>
      <c r="AC16" s="797"/>
      <c r="AD16" s="798"/>
      <c r="AE16" s="798"/>
      <c r="AF16" s="798"/>
      <c r="AG16" s="798"/>
      <c r="AH16" s="799"/>
      <c r="AI16" s="881"/>
      <c r="AJ16" s="880"/>
    </row>
    <row r="17" spans="3:35" ht="11.85" customHeight="1" x14ac:dyDescent="0.4">
      <c r="C17" s="776" t="s">
        <v>592</v>
      </c>
      <c r="D17" s="777"/>
      <c r="E17" s="777"/>
      <c r="F17" s="777"/>
      <c r="G17" s="777"/>
      <c r="H17" s="777"/>
      <c r="I17" s="777"/>
      <c r="J17" s="777"/>
      <c r="K17" s="777"/>
      <c r="L17" s="778"/>
      <c r="N17" s="183"/>
      <c r="O17" s="194"/>
      <c r="P17" s="183"/>
      <c r="Q17" s="183"/>
      <c r="R17" s="183"/>
      <c r="S17" s="183"/>
      <c r="T17" s="183"/>
      <c r="U17" s="183"/>
      <c r="V17" s="183"/>
      <c r="W17" s="183"/>
      <c r="X17" s="735" t="s">
        <v>222</v>
      </c>
      <c r="Y17" s="183"/>
      <c r="AA17" s="323"/>
      <c r="AB17" s="323"/>
    </row>
    <row r="18" spans="3:35" ht="11.85" customHeight="1" x14ac:dyDescent="0.4">
      <c r="C18" s="779"/>
      <c r="D18" s="427"/>
      <c r="E18" s="427"/>
      <c r="F18" s="427"/>
      <c r="G18" s="427"/>
      <c r="H18" s="427"/>
      <c r="I18" s="427"/>
      <c r="J18" s="427"/>
      <c r="K18" s="427"/>
      <c r="L18" s="428"/>
      <c r="M18" s="193"/>
      <c r="N18" s="177"/>
      <c r="O18" s="193"/>
      <c r="P18" s="177"/>
      <c r="Q18" s="177"/>
      <c r="R18" s="177"/>
      <c r="S18" s="177"/>
      <c r="T18" s="177"/>
      <c r="U18" s="177"/>
      <c r="V18" s="177"/>
      <c r="W18" s="184"/>
      <c r="X18" s="735"/>
      <c r="Y18" s="183"/>
      <c r="AA18" s="323"/>
      <c r="AB18" s="323"/>
    </row>
    <row r="19" spans="3:35" ht="11.85" customHeight="1" x14ac:dyDescent="0.4">
      <c r="C19" s="327"/>
      <c r="D19" s="327"/>
      <c r="E19" s="327"/>
      <c r="F19" s="327"/>
      <c r="G19" s="327"/>
      <c r="H19" s="327"/>
      <c r="I19" s="327"/>
      <c r="J19" s="327"/>
      <c r="K19" s="327"/>
      <c r="L19" s="327"/>
      <c r="N19" s="183"/>
      <c r="O19" s="194"/>
      <c r="P19" s="183"/>
      <c r="Q19" s="360" t="s">
        <v>442</v>
      </c>
      <c r="R19" s="361"/>
      <c r="S19" s="361"/>
      <c r="T19" s="362"/>
      <c r="U19" s="183"/>
      <c r="V19" s="183"/>
      <c r="X19" s="195"/>
      <c r="Y19" s="196"/>
      <c r="Z19" s="425">
        <v>4</v>
      </c>
      <c r="AA19" s="724" t="s">
        <v>217</v>
      </c>
      <c r="AB19" s="350"/>
      <c r="AC19" s="746" t="s">
        <v>564</v>
      </c>
      <c r="AD19" s="747"/>
      <c r="AE19" s="747"/>
      <c r="AF19" s="747"/>
      <c r="AG19" s="747"/>
      <c r="AH19" s="748"/>
    </row>
    <row r="20" spans="3:35" ht="11.85" customHeight="1" x14ac:dyDescent="0.4">
      <c r="N20" s="183"/>
      <c r="O20" s="194"/>
      <c r="P20" s="183"/>
      <c r="Q20" s="363"/>
      <c r="R20" s="364"/>
      <c r="S20" s="364"/>
      <c r="T20" s="365"/>
      <c r="U20" s="183"/>
      <c r="V20" s="183"/>
      <c r="Z20" s="425"/>
      <c r="AA20" s="382"/>
      <c r="AB20" s="351"/>
      <c r="AC20" s="749"/>
      <c r="AD20" s="750"/>
      <c r="AE20" s="750"/>
      <c r="AF20" s="750"/>
      <c r="AG20" s="750"/>
      <c r="AH20" s="751"/>
    </row>
    <row r="21" spans="3:35" ht="11.85" customHeight="1" x14ac:dyDescent="0.4">
      <c r="C21" s="776" t="s">
        <v>593</v>
      </c>
      <c r="D21" s="777"/>
      <c r="E21" s="777"/>
      <c r="F21" s="777"/>
      <c r="G21" s="777"/>
      <c r="H21" s="777"/>
      <c r="I21" s="777"/>
      <c r="J21" s="777"/>
      <c r="K21" s="777"/>
      <c r="L21" s="778"/>
      <c r="M21" s="196"/>
      <c r="N21" s="284"/>
      <c r="O21" s="760" t="s">
        <v>423</v>
      </c>
      <c r="P21" s="542"/>
      <c r="Q21" s="291"/>
      <c r="R21" s="291"/>
      <c r="S21" s="291"/>
      <c r="T21" s="291"/>
      <c r="U21" s="291"/>
      <c r="V21" s="291"/>
      <c r="W21" s="291"/>
      <c r="X21" s="291"/>
      <c r="Y21" s="291"/>
      <c r="Z21" s="291"/>
      <c r="AA21" s="326"/>
      <c r="AB21" s="326"/>
      <c r="AC21" s="291"/>
      <c r="AD21" s="291"/>
      <c r="AE21" s="291"/>
      <c r="AF21" s="291"/>
      <c r="AG21" s="291"/>
      <c r="AH21" s="291"/>
      <c r="AI21" s="291"/>
    </row>
    <row r="22" spans="3:35" ht="11.85" customHeight="1" x14ac:dyDescent="0.4">
      <c r="C22" s="779"/>
      <c r="D22" s="427"/>
      <c r="E22" s="427"/>
      <c r="F22" s="427"/>
      <c r="G22" s="427"/>
      <c r="H22" s="427"/>
      <c r="I22" s="427"/>
      <c r="J22" s="427"/>
      <c r="K22" s="427"/>
      <c r="L22" s="428"/>
      <c r="M22" s="193"/>
      <c r="N22" s="283"/>
      <c r="O22" s="760"/>
      <c r="P22" s="542"/>
      <c r="Q22" s="183"/>
      <c r="R22" s="183"/>
      <c r="S22" s="183"/>
      <c r="T22" s="183"/>
      <c r="U22" s="183"/>
      <c r="V22" s="183"/>
      <c r="AA22" s="323"/>
      <c r="AB22" s="323"/>
    </row>
    <row r="23" spans="3:35" ht="11.85" customHeight="1" x14ac:dyDescent="0.4">
      <c r="C23" s="328"/>
      <c r="D23" s="328"/>
      <c r="E23" s="328"/>
      <c r="N23" s="183"/>
      <c r="O23" s="194"/>
      <c r="P23" s="183"/>
      <c r="Q23" s="360" t="s">
        <v>579</v>
      </c>
      <c r="R23" s="361"/>
      <c r="S23" s="361"/>
      <c r="T23" s="362"/>
      <c r="U23" s="183"/>
      <c r="V23" s="183"/>
      <c r="Z23" s="425">
        <v>5</v>
      </c>
      <c r="AA23" s="724" t="s">
        <v>218</v>
      </c>
      <c r="AB23" s="350"/>
      <c r="AC23" s="746" t="s">
        <v>556</v>
      </c>
      <c r="AD23" s="747"/>
      <c r="AE23" s="747"/>
      <c r="AF23" s="747"/>
      <c r="AG23" s="747"/>
      <c r="AH23" s="748"/>
    </row>
    <row r="24" spans="3:35" ht="11.85" customHeight="1" x14ac:dyDescent="0.4">
      <c r="C24" s="327"/>
      <c r="D24" s="327"/>
      <c r="E24" s="327"/>
      <c r="F24" s="327"/>
      <c r="G24" s="327"/>
      <c r="H24" s="327"/>
      <c r="I24" s="327"/>
      <c r="J24" s="327"/>
      <c r="K24" s="327"/>
      <c r="L24" s="327"/>
      <c r="N24" s="183"/>
      <c r="O24" s="194"/>
      <c r="P24" s="183"/>
      <c r="Q24" s="363"/>
      <c r="R24" s="364"/>
      <c r="S24" s="364"/>
      <c r="T24" s="365"/>
      <c r="U24" s="183"/>
      <c r="V24" s="183"/>
      <c r="X24" s="193"/>
      <c r="Y24" s="177"/>
      <c r="Z24" s="425"/>
      <c r="AA24" s="382"/>
      <c r="AB24" s="351"/>
      <c r="AC24" s="749"/>
      <c r="AD24" s="750"/>
      <c r="AE24" s="750"/>
      <c r="AF24" s="750"/>
      <c r="AG24" s="750"/>
      <c r="AH24" s="751"/>
    </row>
    <row r="25" spans="3:35" ht="11.85" customHeight="1" x14ac:dyDescent="0.4">
      <c r="C25" s="776" t="s">
        <v>594</v>
      </c>
      <c r="D25" s="777"/>
      <c r="E25" s="777"/>
      <c r="F25" s="777"/>
      <c r="G25" s="777"/>
      <c r="H25" s="777"/>
      <c r="I25" s="777"/>
      <c r="J25" s="777"/>
      <c r="K25" s="777"/>
      <c r="L25" s="778"/>
      <c r="N25" s="183"/>
      <c r="O25" s="194"/>
      <c r="P25" s="183"/>
      <c r="Q25" s="183"/>
      <c r="R25" s="183"/>
      <c r="S25" s="183"/>
      <c r="T25" s="183"/>
      <c r="U25" s="183"/>
      <c r="V25" s="183"/>
      <c r="X25" s="735" t="s">
        <v>223</v>
      </c>
      <c r="Y25" s="183"/>
      <c r="AA25" s="323"/>
      <c r="AB25" s="323"/>
    </row>
    <row r="26" spans="3:35" ht="11.85" customHeight="1" x14ac:dyDescent="0.4">
      <c r="C26" s="779"/>
      <c r="D26" s="427"/>
      <c r="E26" s="427"/>
      <c r="F26" s="427"/>
      <c r="G26" s="427"/>
      <c r="H26" s="427"/>
      <c r="I26" s="427"/>
      <c r="J26" s="427"/>
      <c r="K26" s="427"/>
      <c r="L26" s="428"/>
      <c r="M26" s="177"/>
      <c r="N26" s="177"/>
      <c r="O26" s="193"/>
      <c r="P26" s="177"/>
      <c r="Q26" s="177"/>
      <c r="R26" s="177"/>
      <c r="S26" s="177"/>
      <c r="T26" s="290"/>
      <c r="U26" s="290"/>
      <c r="V26" s="177"/>
      <c r="W26" s="177"/>
      <c r="X26" s="735"/>
      <c r="Y26" s="183"/>
      <c r="AA26" s="323"/>
      <c r="AB26" s="323"/>
    </row>
    <row r="27" spans="3:35" ht="11.85" customHeight="1" x14ac:dyDescent="0.4">
      <c r="C27" s="327"/>
      <c r="D27" s="327"/>
      <c r="E27" s="327"/>
      <c r="F27" s="327"/>
      <c r="G27" s="327"/>
      <c r="H27" s="327"/>
      <c r="I27" s="327"/>
      <c r="J27" s="327"/>
      <c r="K27" s="327"/>
      <c r="L27" s="327"/>
      <c r="M27" s="183"/>
      <c r="N27" s="183"/>
      <c r="O27" s="194"/>
      <c r="P27" s="183"/>
      <c r="Q27" s="183"/>
      <c r="R27" s="183"/>
      <c r="S27" s="289"/>
      <c r="T27" s="194"/>
      <c r="U27" s="183"/>
      <c r="V27" s="177"/>
      <c r="W27" s="177"/>
      <c r="X27" s="282"/>
      <c r="Y27" s="196"/>
      <c r="Z27" s="425">
        <v>6</v>
      </c>
      <c r="AA27" s="724" t="s">
        <v>219</v>
      </c>
      <c r="AB27" s="350"/>
      <c r="AC27" s="746" t="s">
        <v>560</v>
      </c>
      <c r="AD27" s="747"/>
      <c r="AE27" s="747"/>
      <c r="AF27" s="747"/>
      <c r="AG27" s="747"/>
      <c r="AH27" s="748"/>
    </row>
    <row r="28" spans="3:35" ht="11.85" customHeight="1" x14ac:dyDescent="0.4">
      <c r="C28" s="327"/>
      <c r="D28" s="327"/>
      <c r="E28" s="327"/>
      <c r="F28" s="327"/>
      <c r="G28" s="327"/>
      <c r="H28" s="327"/>
      <c r="I28" s="327"/>
      <c r="J28" s="327"/>
      <c r="K28" s="327"/>
      <c r="L28" s="327"/>
      <c r="N28" s="183"/>
      <c r="O28" s="194"/>
      <c r="P28" s="183"/>
      <c r="Q28" s="183"/>
      <c r="R28" s="183"/>
      <c r="S28" s="183"/>
      <c r="T28" s="194"/>
      <c r="U28" s="183"/>
      <c r="V28" s="183"/>
      <c r="W28" s="183"/>
      <c r="Z28" s="425"/>
      <c r="AA28" s="382"/>
      <c r="AB28" s="351"/>
      <c r="AC28" s="749"/>
      <c r="AD28" s="750"/>
      <c r="AE28" s="750"/>
      <c r="AF28" s="750"/>
      <c r="AG28" s="750"/>
      <c r="AH28" s="751"/>
    </row>
    <row r="29" spans="3:35" ht="11.85" customHeight="1" x14ac:dyDescent="0.4">
      <c r="N29" s="183"/>
      <c r="O29" s="195"/>
      <c r="P29" s="196"/>
      <c r="Q29" s="196"/>
      <c r="R29" s="196"/>
      <c r="S29" s="196"/>
      <c r="T29" s="735" t="s">
        <v>4</v>
      </c>
      <c r="U29" s="183"/>
      <c r="V29" s="286"/>
      <c r="W29" s="782"/>
      <c r="AA29" s="323"/>
      <c r="AB29" s="323"/>
    </row>
    <row r="30" spans="3:35" ht="11.85" customHeight="1" x14ac:dyDescent="0.4">
      <c r="S30" s="183"/>
      <c r="T30" s="735"/>
      <c r="U30" s="183"/>
      <c r="V30" s="286"/>
      <c r="W30" s="782"/>
      <c r="AA30" s="323"/>
      <c r="AB30" s="323"/>
    </row>
    <row r="31" spans="3:35" ht="11.85" customHeight="1" x14ac:dyDescent="0.4">
      <c r="S31" s="183"/>
      <c r="T31" s="194"/>
      <c r="U31" s="183"/>
      <c r="V31" s="183"/>
      <c r="W31" s="183"/>
      <c r="Z31" s="425">
        <v>7</v>
      </c>
      <c r="AA31" s="724" t="s">
        <v>220</v>
      </c>
      <c r="AB31" s="350"/>
      <c r="AC31" s="360" t="s">
        <v>551</v>
      </c>
      <c r="AD31" s="361"/>
      <c r="AE31" s="361"/>
      <c r="AF31" s="361"/>
      <c r="AG31" s="361"/>
      <c r="AH31" s="362"/>
    </row>
    <row r="32" spans="3:35" ht="11.85" customHeight="1" x14ac:dyDescent="0.4">
      <c r="S32" s="183"/>
      <c r="T32" s="194"/>
      <c r="U32" s="196"/>
      <c r="V32" s="196"/>
      <c r="W32" s="196"/>
      <c r="X32" s="282"/>
      <c r="Y32" s="177"/>
      <c r="Z32" s="425"/>
      <c r="AA32" s="382"/>
      <c r="AB32" s="351"/>
      <c r="AC32" s="363"/>
      <c r="AD32" s="364"/>
      <c r="AE32" s="364"/>
      <c r="AF32" s="364"/>
      <c r="AG32" s="364"/>
      <c r="AH32" s="365"/>
    </row>
    <row r="33" spans="2:36" ht="11.85" customHeight="1" x14ac:dyDescent="0.4">
      <c r="C33" s="776" t="s">
        <v>595</v>
      </c>
      <c r="D33" s="777"/>
      <c r="E33" s="777"/>
      <c r="F33" s="777"/>
      <c r="G33" s="777"/>
      <c r="H33" s="777"/>
      <c r="I33" s="777"/>
      <c r="J33" s="777"/>
      <c r="K33" s="777"/>
      <c r="L33" s="778"/>
      <c r="S33" s="183"/>
      <c r="T33" s="177"/>
      <c r="U33" s="177"/>
      <c r="V33" s="196"/>
      <c r="W33" s="196"/>
      <c r="X33" s="735" t="s">
        <v>224</v>
      </c>
      <c r="Y33" s="183"/>
      <c r="AA33" s="323"/>
      <c r="AB33" s="323"/>
    </row>
    <row r="34" spans="2:36" ht="11.85" customHeight="1" thickBot="1" x14ac:dyDescent="0.45">
      <c r="C34" s="779"/>
      <c r="D34" s="427"/>
      <c r="E34" s="427"/>
      <c r="F34" s="427"/>
      <c r="G34" s="427"/>
      <c r="H34" s="427"/>
      <c r="I34" s="427"/>
      <c r="J34" s="427"/>
      <c r="K34" s="427"/>
      <c r="L34" s="428"/>
      <c r="M34" s="177"/>
      <c r="N34" s="177"/>
      <c r="O34" s="177"/>
      <c r="P34" s="177"/>
      <c r="Q34" s="177"/>
      <c r="R34" s="177"/>
      <c r="S34" s="177"/>
      <c r="T34" s="177"/>
      <c r="U34" s="177"/>
      <c r="X34" s="735"/>
      <c r="Y34" s="183"/>
      <c r="AA34" s="323"/>
      <c r="AB34" s="323"/>
    </row>
    <row r="35" spans="2:36" ht="11.85" customHeight="1" x14ac:dyDescent="0.4">
      <c r="S35" s="183"/>
      <c r="T35" s="183"/>
      <c r="U35" s="183"/>
      <c r="X35" s="195"/>
      <c r="Y35" s="196"/>
      <c r="Z35" s="424">
        <v>8</v>
      </c>
      <c r="AA35" s="725" t="s">
        <v>322</v>
      </c>
      <c r="AB35" s="786"/>
      <c r="AC35" s="788" t="s">
        <v>565</v>
      </c>
      <c r="AD35" s="789"/>
      <c r="AE35" s="789"/>
      <c r="AF35" s="789"/>
      <c r="AG35" s="789"/>
      <c r="AH35" s="790"/>
      <c r="AI35" s="879" t="s">
        <v>590</v>
      </c>
      <c r="AJ35" s="880"/>
    </row>
    <row r="36" spans="2:36" ht="11.85" customHeight="1" thickBot="1" x14ac:dyDescent="0.45">
      <c r="Z36" s="424"/>
      <c r="AA36" s="727"/>
      <c r="AB36" s="787"/>
      <c r="AC36" s="791"/>
      <c r="AD36" s="792"/>
      <c r="AE36" s="792"/>
      <c r="AF36" s="792"/>
      <c r="AG36" s="792"/>
      <c r="AH36" s="793"/>
      <c r="AI36" s="881"/>
      <c r="AJ36" s="880"/>
    </row>
    <row r="37" spans="2:36" ht="11.85" customHeight="1" x14ac:dyDescent="0.4"/>
    <row r="38" spans="2:36" ht="11.85" customHeight="1" x14ac:dyDescent="0.4"/>
    <row r="39" spans="2:36" ht="15.6" customHeight="1" x14ac:dyDescent="0.4">
      <c r="B39" s="774" t="s">
        <v>321</v>
      </c>
      <c r="C39" s="775"/>
      <c r="D39" s="783"/>
      <c r="E39" s="766" t="s">
        <v>190</v>
      </c>
      <c r="F39" s="747"/>
      <c r="G39" s="747"/>
      <c r="H39" s="748"/>
      <c r="I39" s="746" t="s">
        <v>191</v>
      </c>
      <c r="J39" s="747"/>
      <c r="K39" s="747"/>
      <c r="L39" s="747"/>
      <c r="M39" s="747"/>
      <c r="N39" s="748"/>
      <c r="O39" s="432" t="s">
        <v>320</v>
      </c>
      <c r="P39" s="433"/>
      <c r="Q39" s="433"/>
      <c r="R39" s="433"/>
      <c r="S39" s="435"/>
      <c r="T39" s="746" t="s">
        <v>191</v>
      </c>
      <c r="U39" s="747"/>
      <c r="V39" s="747"/>
      <c r="W39" s="747"/>
      <c r="X39" s="747"/>
      <c r="Y39" s="748"/>
      <c r="Z39" s="769" t="s">
        <v>196</v>
      </c>
      <c r="AA39" s="767"/>
      <c r="AB39" s="767"/>
      <c r="AC39" s="767"/>
      <c r="AD39" s="767"/>
      <c r="AE39" s="767"/>
      <c r="AF39" s="767"/>
      <c r="AG39" s="768"/>
    </row>
    <row r="40" spans="2:36" ht="15.6" customHeight="1" x14ac:dyDescent="0.4">
      <c r="B40" s="774"/>
      <c r="C40" s="775"/>
      <c r="D40" s="784"/>
      <c r="E40" s="749"/>
      <c r="F40" s="750"/>
      <c r="G40" s="750"/>
      <c r="H40" s="751"/>
      <c r="I40" s="749"/>
      <c r="J40" s="750"/>
      <c r="K40" s="750"/>
      <c r="L40" s="750"/>
      <c r="M40" s="750"/>
      <c r="N40" s="751"/>
      <c r="O40" s="434"/>
      <c r="P40" s="429"/>
      <c r="Q40" s="429"/>
      <c r="R40" s="429"/>
      <c r="S40" s="430"/>
      <c r="T40" s="749"/>
      <c r="U40" s="750"/>
      <c r="V40" s="750"/>
      <c r="W40" s="750"/>
      <c r="X40" s="750"/>
      <c r="Y40" s="751"/>
      <c r="Z40" s="760" t="s">
        <v>163</v>
      </c>
      <c r="AA40" s="542"/>
      <c r="AB40" s="424" t="s">
        <v>165</v>
      </c>
      <c r="AC40" s="424"/>
      <c r="AD40" s="424" t="s">
        <v>194</v>
      </c>
      <c r="AE40" s="424"/>
      <c r="AF40" s="767" t="s">
        <v>162</v>
      </c>
      <c r="AG40" s="768"/>
    </row>
    <row r="41" spans="2:36" ht="14.45" customHeight="1" x14ac:dyDescent="0.4">
      <c r="B41" s="772" t="s">
        <v>434</v>
      </c>
      <c r="C41" s="773"/>
      <c r="D41" s="432" t="s">
        <v>0</v>
      </c>
      <c r="E41" s="766" t="s">
        <v>10</v>
      </c>
      <c r="F41" s="747"/>
      <c r="G41" s="747"/>
      <c r="H41" s="748"/>
      <c r="I41" s="746" t="s">
        <v>344</v>
      </c>
      <c r="J41" s="747"/>
      <c r="K41" s="747"/>
      <c r="L41" s="747"/>
      <c r="M41" s="747"/>
      <c r="N41" s="748"/>
      <c r="O41" s="758"/>
      <c r="P41" s="300"/>
      <c r="Q41" s="299" t="s">
        <v>444</v>
      </c>
      <c r="R41" s="301"/>
      <c r="S41" s="758"/>
      <c r="T41" s="746" t="s">
        <v>352</v>
      </c>
      <c r="U41" s="747"/>
      <c r="V41" s="747"/>
      <c r="W41" s="747"/>
      <c r="X41" s="747"/>
      <c r="Y41" s="748"/>
      <c r="Z41" s="736" t="s">
        <v>197</v>
      </c>
      <c r="AA41" s="737"/>
      <c r="AB41" s="737"/>
      <c r="AC41" s="737"/>
      <c r="AD41" s="737"/>
      <c r="AE41" s="738"/>
      <c r="AF41" s="742" t="s">
        <v>198</v>
      </c>
      <c r="AG41" s="743"/>
    </row>
    <row r="42" spans="2:36" ht="14.45" customHeight="1" x14ac:dyDescent="0.4">
      <c r="B42" s="770">
        <v>5</v>
      </c>
      <c r="C42" s="771"/>
      <c r="D42" s="434"/>
      <c r="E42" s="749"/>
      <c r="F42" s="750"/>
      <c r="G42" s="750"/>
      <c r="H42" s="751"/>
      <c r="I42" s="749"/>
      <c r="J42" s="750"/>
      <c r="K42" s="750"/>
      <c r="L42" s="750"/>
      <c r="M42" s="750"/>
      <c r="N42" s="751"/>
      <c r="O42" s="759"/>
      <c r="P42" s="296"/>
      <c r="Q42" s="296" t="s">
        <v>444</v>
      </c>
      <c r="R42" s="296"/>
      <c r="S42" s="759"/>
      <c r="T42" s="749"/>
      <c r="U42" s="750"/>
      <c r="V42" s="750"/>
      <c r="W42" s="750"/>
      <c r="X42" s="750"/>
      <c r="Y42" s="751"/>
      <c r="Z42" s="739"/>
      <c r="AA42" s="740"/>
      <c r="AB42" s="740"/>
      <c r="AC42" s="740"/>
      <c r="AD42" s="740"/>
      <c r="AE42" s="741"/>
      <c r="AF42" s="744"/>
      <c r="AG42" s="745"/>
    </row>
    <row r="43" spans="2:36" ht="14.45" customHeight="1" x14ac:dyDescent="0.4">
      <c r="B43" s="772" t="s">
        <v>434</v>
      </c>
      <c r="C43" s="773"/>
      <c r="D43" s="762" t="s">
        <v>222</v>
      </c>
      <c r="E43" s="766" t="s">
        <v>11</v>
      </c>
      <c r="F43" s="747"/>
      <c r="G43" s="747"/>
      <c r="H43" s="748"/>
      <c r="I43" s="746" t="s">
        <v>571</v>
      </c>
      <c r="J43" s="747"/>
      <c r="K43" s="747"/>
      <c r="L43" s="747"/>
      <c r="M43" s="747"/>
      <c r="N43" s="748"/>
      <c r="O43" s="758"/>
      <c r="P43" s="300"/>
      <c r="Q43" s="299" t="s">
        <v>444</v>
      </c>
      <c r="R43" s="301"/>
      <c r="S43" s="758"/>
      <c r="T43" s="746" t="s">
        <v>349</v>
      </c>
      <c r="U43" s="747"/>
      <c r="V43" s="747"/>
      <c r="W43" s="747"/>
      <c r="X43" s="747"/>
      <c r="Y43" s="748"/>
      <c r="Z43" s="736" t="s">
        <v>197</v>
      </c>
      <c r="AA43" s="737"/>
      <c r="AB43" s="737"/>
      <c r="AC43" s="737"/>
      <c r="AD43" s="737"/>
      <c r="AE43" s="738"/>
      <c r="AF43" s="742" t="s">
        <v>198</v>
      </c>
      <c r="AG43" s="743"/>
    </row>
    <row r="44" spans="2:36" ht="14.45" customHeight="1" x14ac:dyDescent="0.4">
      <c r="B44" s="770">
        <v>5</v>
      </c>
      <c r="C44" s="771"/>
      <c r="D44" s="762"/>
      <c r="E44" s="749"/>
      <c r="F44" s="750"/>
      <c r="G44" s="750"/>
      <c r="H44" s="751"/>
      <c r="I44" s="749"/>
      <c r="J44" s="750"/>
      <c r="K44" s="750"/>
      <c r="L44" s="750"/>
      <c r="M44" s="750"/>
      <c r="N44" s="751"/>
      <c r="O44" s="759"/>
      <c r="P44" s="296"/>
      <c r="Q44" s="296" t="s">
        <v>444</v>
      </c>
      <c r="R44" s="296"/>
      <c r="S44" s="759"/>
      <c r="T44" s="749"/>
      <c r="U44" s="750"/>
      <c r="V44" s="750"/>
      <c r="W44" s="750"/>
      <c r="X44" s="750"/>
      <c r="Y44" s="751"/>
      <c r="Z44" s="739"/>
      <c r="AA44" s="740"/>
      <c r="AB44" s="740"/>
      <c r="AC44" s="740"/>
      <c r="AD44" s="740"/>
      <c r="AE44" s="741"/>
      <c r="AF44" s="744"/>
      <c r="AG44" s="745"/>
    </row>
    <row r="45" spans="2:36" ht="14.45" customHeight="1" x14ac:dyDescent="0.4">
      <c r="B45" s="772" t="s">
        <v>434</v>
      </c>
      <c r="C45" s="773"/>
      <c r="D45" s="780" t="s">
        <v>435</v>
      </c>
      <c r="E45" s="766" t="s">
        <v>10</v>
      </c>
      <c r="F45" s="747"/>
      <c r="G45" s="747"/>
      <c r="H45" s="748"/>
      <c r="I45" s="746" t="s">
        <v>395</v>
      </c>
      <c r="J45" s="747"/>
      <c r="K45" s="747"/>
      <c r="L45" s="747"/>
      <c r="M45" s="747"/>
      <c r="N45" s="748"/>
      <c r="O45" s="758"/>
      <c r="P45" s="300"/>
      <c r="Q45" s="299" t="s">
        <v>444</v>
      </c>
      <c r="R45" s="301"/>
      <c r="S45" s="758"/>
      <c r="T45" s="746" t="s">
        <v>332</v>
      </c>
      <c r="U45" s="747"/>
      <c r="V45" s="747"/>
      <c r="W45" s="747"/>
      <c r="X45" s="747"/>
      <c r="Y45" s="748"/>
      <c r="Z45" s="736" t="s">
        <v>197</v>
      </c>
      <c r="AA45" s="737"/>
      <c r="AB45" s="737"/>
      <c r="AC45" s="737"/>
      <c r="AD45" s="737"/>
      <c r="AE45" s="738"/>
      <c r="AF45" s="742" t="s">
        <v>198</v>
      </c>
      <c r="AG45" s="743"/>
    </row>
    <row r="46" spans="2:36" ht="14.45" customHeight="1" x14ac:dyDescent="0.4">
      <c r="B46" s="770">
        <v>6</v>
      </c>
      <c r="C46" s="771"/>
      <c r="D46" s="781"/>
      <c r="E46" s="749"/>
      <c r="F46" s="750"/>
      <c r="G46" s="750"/>
      <c r="H46" s="751"/>
      <c r="I46" s="749"/>
      <c r="J46" s="750"/>
      <c r="K46" s="750"/>
      <c r="L46" s="750"/>
      <c r="M46" s="750"/>
      <c r="N46" s="751"/>
      <c r="O46" s="759"/>
      <c r="P46" s="296"/>
      <c r="Q46" s="296" t="s">
        <v>444</v>
      </c>
      <c r="R46" s="296"/>
      <c r="S46" s="759"/>
      <c r="T46" s="749"/>
      <c r="U46" s="750"/>
      <c r="V46" s="750"/>
      <c r="W46" s="750"/>
      <c r="X46" s="750"/>
      <c r="Y46" s="751"/>
      <c r="Z46" s="739"/>
      <c r="AA46" s="740"/>
      <c r="AB46" s="740"/>
      <c r="AC46" s="740"/>
      <c r="AD46" s="740"/>
      <c r="AE46" s="741"/>
      <c r="AF46" s="744"/>
      <c r="AG46" s="745"/>
    </row>
    <row r="47" spans="2:36" ht="14.45" customHeight="1" x14ac:dyDescent="0.4">
      <c r="B47" s="772" t="s">
        <v>434</v>
      </c>
      <c r="C47" s="773"/>
      <c r="D47" s="735" t="s">
        <v>436</v>
      </c>
      <c r="E47" s="766" t="s">
        <v>11</v>
      </c>
      <c r="F47" s="747"/>
      <c r="G47" s="747"/>
      <c r="H47" s="748"/>
      <c r="I47" s="360" t="s">
        <v>343</v>
      </c>
      <c r="J47" s="361"/>
      <c r="K47" s="361"/>
      <c r="L47" s="361"/>
      <c r="M47" s="361"/>
      <c r="N47" s="362"/>
      <c r="O47" s="758"/>
      <c r="P47" s="300"/>
      <c r="Q47" s="299" t="s">
        <v>444</v>
      </c>
      <c r="R47" s="301"/>
      <c r="S47" s="758"/>
      <c r="T47" s="746" t="s">
        <v>341</v>
      </c>
      <c r="U47" s="747"/>
      <c r="V47" s="747"/>
      <c r="W47" s="747"/>
      <c r="X47" s="747"/>
      <c r="Y47" s="748"/>
      <c r="Z47" s="736" t="s">
        <v>197</v>
      </c>
      <c r="AA47" s="737"/>
      <c r="AB47" s="737"/>
      <c r="AC47" s="737"/>
      <c r="AD47" s="737"/>
      <c r="AE47" s="738"/>
      <c r="AF47" s="742" t="s">
        <v>198</v>
      </c>
      <c r="AG47" s="743"/>
    </row>
    <row r="48" spans="2:36" ht="14.45" customHeight="1" x14ac:dyDescent="0.4">
      <c r="B48" s="770">
        <v>6</v>
      </c>
      <c r="C48" s="771"/>
      <c r="D48" s="735"/>
      <c r="E48" s="749"/>
      <c r="F48" s="750"/>
      <c r="G48" s="750"/>
      <c r="H48" s="751"/>
      <c r="I48" s="363"/>
      <c r="J48" s="364"/>
      <c r="K48" s="364"/>
      <c r="L48" s="364"/>
      <c r="M48" s="364"/>
      <c r="N48" s="365"/>
      <c r="O48" s="759"/>
      <c r="P48" s="296"/>
      <c r="Q48" s="296" t="s">
        <v>444</v>
      </c>
      <c r="R48" s="296"/>
      <c r="S48" s="759"/>
      <c r="T48" s="749"/>
      <c r="U48" s="750"/>
      <c r="V48" s="750"/>
      <c r="W48" s="750"/>
      <c r="X48" s="750"/>
      <c r="Y48" s="751"/>
      <c r="Z48" s="739"/>
      <c r="AA48" s="740"/>
      <c r="AB48" s="740"/>
      <c r="AC48" s="740"/>
      <c r="AD48" s="740"/>
      <c r="AE48" s="741"/>
      <c r="AF48" s="744"/>
      <c r="AG48" s="745"/>
    </row>
    <row r="49" spans="2:34" ht="14.45" customHeight="1" x14ac:dyDescent="0.4">
      <c r="B49" s="772" t="s">
        <v>434</v>
      </c>
      <c r="C49" s="773"/>
      <c r="D49" s="780" t="s">
        <v>437</v>
      </c>
      <c r="E49" s="766" t="s">
        <v>443</v>
      </c>
      <c r="F49" s="747"/>
      <c r="G49" s="747"/>
      <c r="H49" s="748"/>
      <c r="I49" s="746" t="s">
        <v>424</v>
      </c>
      <c r="J49" s="747"/>
      <c r="K49" s="747"/>
      <c r="L49" s="747"/>
      <c r="M49" s="747"/>
      <c r="N49" s="748"/>
      <c r="O49" s="758"/>
      <c r="P49" s="300"/>
      <c r="Q49" s="299" t="s">
        <v>444</v>
      </c>
      <c r="R49" s="301"/>
      <c r="S49" s="758"/>
      <c r="T49" s="746" t="s">
        <v>427</v>
      </c>
      <c r="U49" s="747"/>
      <c r="V49" s="747"/>
      <c r="W49" s="747"/>
      <c r="X49" s="747"/>
      <c r="Y49" s="748"/>
      <c r="Z49" s="736" t="s">
        <v>197</v>
      </c>
      <c r="AA49" s="737"/>
      <c r="AB49" s="737"/>
      <c r="AC49" s="737"/>
      <c r="AD49" s="737"/>
      <c r="AE49" s="738"/>
      <c r="AF49" s="742" t="s">
        <v>198</v>
      </c>
      <c r="AG49" s="743"/>
    </row>
    <row r="50" spans="2:34" ht="14.45" customHeight="1" x14ac:dyDescent="0.4">
      <c r="B50" s="770">
        <v>5</v>
      </c>
      <c r="C50" s="771"/>
      <c r="D50" s="781"/>
      <c r="E50" s="749"/>
      <c r="F50" s="750"/>
      <c r="G50" s="750"/>
      <c r="H50" s="751"/>
      <c r="I50" s="749"/>
      <c r="J50" s="750"/>
      <c r="K50" s="750"/>
      <c r="L50" s="750"/>
      <c r="M50" s="750"/>
      <c r="N50" s="751"/>
      <c r="O50" s="759"/>
      <c r="P50" s="296"/>
      <c r="Q50" s="296" t="s">
        <v>444</v>
      </c>
      <c r="R50" s="296"/>
      <c r="S50" s="759"/>
      <c r="T50" s="749"/>
      <c r="U50" s="750"/>
      <c r="V50" s="750"/>
      <c r="W50" s="750"/>
      <c r="X50" s="750"/>
      <c r="Y50" s="751"/>
      <c r="Z50" s="739"/>
      <c r="AA50" s="740"/>
      <c r="AB50" s="740"/>
      <c r="AC50" s="740"/>
      <c r="AD50" s="740"/>
      <c r="AE50" s="741"/>
      <c r="AF50" s="744"/>
      <c r="AG50" s="745"/>
    </row>
    <row r="51" spans="2:34" ht="14.45" customHeight="1" x14ac:dyDescent="0.4">
      <c r="B51" s="772" t="s">
        <v>434</v>
      </c>
      <c r="C51" s="773"/>
      <c r="D51" s="780" t="s">
        <v>422</v>
      </c>
      <c r="E51" s="766" t="s">
        <v>443</v>
      </c>
      <c r="F51" s="747"/>
      <c r="G51" s="747"/>
      <c r="H51" s="748"/>
      <c r="I51" s="746" t="s">
        <v>426</v>
      </c>
      <c r="J51" s="747"/>
      <c r="K51" s="747"/>
      <c r="L51" s="747"/>
      <c r="M51" s="747"/>
      <c r="N51" s="748"/>
      <c r="O51" s="758"/>
      <c r="P51" s="300"/>
      <c r="Q51" s="299" t="s">
        <v>444</v>
      </c>
      <c r="R51" s="301"/>
      <c r="S51" s="758"/>
      <c r="T51" s="746" t="s">
        <v>428</v>
      </c>
      <c r="U51" s="747"/>
      <c r="V51" s="747"/>
      <c r="W51" s="747"/>
      <c r="X51" s="747"/>
      <c r="Y51" s="748"/>
      <c r="Z51" s="736" t="s">
        <v>197</v>
      </c>
      <c r="AA51" s="737"/>
      <c r="AB51" s="737"/>
      <c r="AC51" s="737"/>
      <c r="AD51" s="737"/>
      <c r="AE51" s="738"/>
      <c r="AF51" s="742" t="s">
        <v>198</v>
      </c>
      <c r="AG51" s="743"/>
    </row>
    <row r="52" spans="2:34" ht="14.45" customHeight="1" x14ac:dyDescent="0.4">
      <c r="B52" s="770">
        <v>6</v>
      </c>
      <c r="C52" s="771"/>
      <c r="D52" s="781"/>
      <c r="E52" s="749"/>
      <c r="F52" s="750"/>
      <c r="G52" s="750"/>
      <c r="H52" s="751"/>
      <c r="I52" s="749"/>
      <c r="J52" s="750"/>
      <c r="K52" s="750"/>
      <c r="L52" s="750"/>
      <c r="M52" s="750"/>
      <c r="N52" s="751"/>
      <c r="O52" s="759"/>
      <c r="P52" s="296"/>
      <c r="Q52" s="296" t="s">
        <v>444</v>
      </c>
      <c r="R52" s="296"/>
      <c r="S52" s="759"/>
      <c r="T52" s="749"/>
      <c r="U52" s="750"/>
      <c r="V52" s="750"/>
      <c r="W52" s="750"/>
      <c r="X52" s="750"/>
      <c r="Y52" s="751"/>
      <c r="Z52" s="739"/>
      <c r="AA52" s="740"/>
      <c r="AB52" s="740"/>
      <c r="AC52" s="740"/>
      <c r="AD52" s="740"/>
      <c r="AE52" s="741"/>
      <c r="AF52" s="744"/>
      <c r="AG52" s="745"/>
    </row>
    <row r="53" spans="2:34" ht="14.45" customHeight="1" x14ac:dyDescent="0.4">
      <c r="B53" s="772" t="s">
        <v>434</v>
      </c>
      <c r="C53" s="773"/>
      <c r="D53" s="780" t="s">
        <v>227</v>
      </c>
      <c r="E53" s="766" t="s">
        <v>580</v>
      </c>
      <c r="F53" s="747"/>
      <c r="G53" s="747"/>
      <c r="H53" s="748"/>
      <c r="I53" s="746" t="s">
        <v>232</v>
      </c>
      <c r="J53" s="747"/>
      <c r="K53" s="747"/>
      <c r="L53" s="747"/>
      <c r="M53" s="747"/>
      <c r="N53" s="748"/>
      <c r="O53" s="758"/>
      <c r="P53" s="300"/>
      <c r="Q53" s="299" t="s">
        <v>444</v>
      </c>
      <c r="R53" s="301"/>
      <c r="S53" s="758"/>
      <c r="T53" s="746" t="s">
        <v>233</v>
      </c>
      <c r="U53" s="747"/>
      <c r="V53" s="747"/>
      <c r="W53" s="747"/>
      <c r="X53" s="747"/>
      <c r="Y53" s="748"/>
      <c r="Z53" s="736" t="s">
        <v>197</v>
      </c>
      <c r="AA53" s="737"/>
      <c r="AB53" s="737"/>
      <c r="AC53" s="737"/>
      <c r="AD53" s="737"/>
      <c r="AE53" s="738"/>
      <c r="AF53" s="742" t="s">
        <v>198</v>
      </c>
      <c r="AG53" s="743"/>
    </row>
    <row r="54" spans="2:34" ht="14.45" customHeight="1" x14ac:dyDescent="0.4">
      <c r="B54" s="770">
        <v>5</v>
      </c>
      <c r="C54" s="771"/>
      <c r="D54" s="781"/>
      <c r="E54" s="749"/>
      <c r="F54" s="750"/>
      <c r="G54" s="750"/>
      <c r="H54" s="751"/>
      <c r="I54" s="749"/>
      <c r="J54" s="750"/>
      <c r="K54" s="750"/>
      <c r="L54" s="750"/>
      <c r="M54" s="750"/>
      <c r="N54" s="751"/>
      <c r="O54" s="759"/>
      <c r="P54" s="296"/>
      <c r="Q54" s="296" t="s">
        <v>444</v>
      </c>
      <c r="R54" s="296"/>
      <c r="S54" s="759"/>
      <c r="T54" s="749"/>
      <c r="U54" s="750"/>
      <c r="V54" s="750"/>
      <c r="W54" s="750"/>
      <c r="X54" s="750"/>
      <c r="Y54" s="751"/>
      <c r="Z54" s="739"/>
      <c r="AA54" s="740"/>
      <c r="AB54" s="740"/>
      <c r="AC54" s="740"/>
      <c r="AD54" s="740"/>
      <c r="AE54" s="741"/>
      <c r="AF54" s="744"/>
      <c r="AG54" s="745"/>
    </row>
    <row r="55" spans="2:34" ht="12.6" customHeight="1" x14ac:dyDescent="0.4"/>
    <row r="56" spans="2:34" x14ac:dyDescent="0.4">
      <c r="B56" s="415" t="s">
        <v>584</v>
      </c>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row>
    <row r="57" spans="2:34" x14ac:dyDescent="0.4">
      <c r="B57" s="632" t="s">
        <v>585</v>
      </c>
      <c r="C57" s="632"/>
      <c r="D57" s="632"/>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row>
  </sheetData>
  <mergeCells count="129">
    <mergeCell ref="AI35:AJ36"/>
    <mergeCell ref="AI15:AJ16"/>
    <mergeCell ref="T53:Y54"/>
    <mergeCell ref="Z53:AE54"/>
    <mergeCell ref="AF53:AG54"/>
    <mergeCell ref="B51:C51"/>
    <mergeCell ref="B57:AH57"/>
    <mergeCell ref="C6:W6"/>
    <mergeCell ref="Z47:AE48"/>
    <mergeCell ref="AF47:AG48"/>
    <mergeCell ref="D45:D46"/>
    <mergeCell ref="E45:H46"/>
    <mergeCell ref="I45:N46"/>
    <mergeCell ref="O45:O46"/>
    <mergeCell ref="S45:S46"/>
    <mergeCell ref="T45:Y46"/>
    <mergeCell ref="B56:AG56"/>
    <mergeCell ref="Z49:AE50"/>
    <mergeCell ref="AF49:AG50"/>
    <mergeCell ref="D51:D52"/>
    <mergeCell ref="E51:H52"/>
    <mergeCell ref="I51:N52"/>
    <mergeCell ref="O51:O52"/>
    <mergeCell ref="T51:Y52"/>
    <mergeCell ref="Z51:AE52"/>
    <mergeCell ref="AF51:AG52"/>
    <mergeCell ref="T49:Y50"/>
    <mergeCell ref="Z15:Z16"/>
    <mergeCell ref="AA15:AB16"/>
    <mergeCell ref="AC15:AH16"/>
    <mergeCell ref="Z27:Z28"/>
    <mergeCell ref="AA27:AB28"/>
    <mergeCell ref="AC27:AH28"/>
    <mergeCell ref="Z31:Z32"/>
    <mergeCell ref="Z45:AE46"/>
    <mergeCell ref="AF45:AG46"/>
    <mergeCell ref="T47:Y48"/>
    <mergeCell ref="T39:Y40"/>
    <mergeCell ref="Z39:AG39"/>
    <mergeCell ref="AC23:AH24"/>
    <mergeCell ref="W13:W14"/>
    <mergeCell ref="S41:S42"/>
    <mergeCell ref="T41:Y42"/>
    <mergeCell ref="Z41:AE42"/>
    <mergeCell ref="AF41:AG42"/>
    <mergeCell ref="Z35:Z36"/>
    <mergeCell ref="AA35:AB36"/>
    <mergeCell ref="AC35:AH36"/>
    <mergeCell ref="X17:X18"/>
    <mergeCell ref="T29:T30"/>
    <mergeCell ref="T13:T14"/>
    <mergeCell ref="Q19:T20"/>
    <mergeCell ref="Q23:T24"/>
    <mergeCell ref="X25:X26"/>
    <mergeCell ref="AD40:AE40"/>
    <mergeCell ref="AF40:AG40"/>
    <mergeCell ref="AA31:AB32"/>
    <mergeCell ref="AC31:AH32"/>
    <mergeCell ref="Z19:Z20"/>
    <mergeCell ref="AA19:AB20"/>
    <mergeCell ref="AC19:AH20"/>
    <mergeCell ref="Z23:Z24"/>
    <mergeCell ref="AA23:AB24"/>
    <mergeCell ref="X33:X34"/>
    <mergeCell ref="C2:AG2"/>
    <mergeCell ref="C3:AG3"/>
    <mergeCell ref="Z7:Z8"/>
    <mergeCell ref="AA7:AB8"/>
    <mergeCell ref="AC7:AH8"/>
    <mergeCell ref="X9:X10"/>
    <mergeCell ref="C4:AG4"/>
    <mergeCell ref="Z11:Z12"/>
    <mergeCell ref="AA11:AB12"/>
    <mergeCell ref="AC11:AH12"/>
    <mergeCell ref="C9:L10"/>
    <mergeCell ref="W29:W30"/>
    <mergeCell ref="D41:D42"/>
    <mergeCell ref="D39:D40"/>
    <mergeCell ref="S43:S44"/>
    <mergeCell ref="T43:Y44"/>
    <mergeCell ref="Z43:AE44"/>
    <mergeCell ref="AF43:AG44"/>
    <mergeCell ref="Z40:AA40"/>
    <mergeCell ref="AB40:AC40"/>
    <mergeCell ref="E39:H40"/>
    <mergeCell ref="I39:N40"/>
    <mergeCell ref="O39:S40"/>
    <mergeCell ref="C17:L18"/>
    <mergeCell ref="C33:L34"/>
    <mergeCell ref="C25:L26"/>
    <mergeCell ref="B52:C52"/>
    <mergeCell ref="B53:C53"/>
    <mergeCell ref="D53:D54"/>
    <mergeCell ref="E53:H54"/>
    <mergeCell ref="I53:N54"/>
    <mergeCell ref="O53:O54"/>
    <mergeCell ref="I41:N42"/>
    <mergeCell ref="O41:O42"/>
    <mergeCell ref="D43:D44"/>
    <mergeCell ref="E43:H44"/>
    <mergeCell ref="I43:N44"/>
    <mergeCell ref="O43:O44"/>
    <mergeCell ref="B48:C48"/>
    <mergeCell ref="B49:C49"/>
    <mergeCell ref="B50:C50"/>
    <mergeCell ref="D49:D50"/>
    <mergeCell ref="E49:H50"/>
    <mergeCell ref="I49:N50"/>
    <mergeCell ref="O49:O50"/>
    <mergeCell ref="D47:D48"/>
    <mergeCell ref="E47:H48"/>
    <mergeCell ref="S53:S54"/>
    <mergeCell ref="B54:C54"/>
    <mergeCell ref="O21:P22"/>
    <mergeCell ref="B41:C41"/>
    <mergeCell ref="B42:C42"/>
    <mergeCell ref="B39:C40"/>
    <mergeCell ref="B43:C43"/>
    <mergeCell ref="B44:C44"/>
    <mergeCell ref="B45:C45"/>
    <mergeCell ref="B46:C46"/>
    <mergeCell ref="B47:C47"/>
    <mergeCell ref="E41:H42"/>
    <mergeCell ref="S51:S52"/>
    <mergeCell ref="S49:S50"/>
    <mergeCell ref="I47:N48"/>
    <mergeCell ref="O47:O48"/>
    <mergeCell ref="S47:S48"/>
    <mergeCell ref="C21:L22"/>
  </mergeCells>
  <phoneticPr fontId="1"/>
  <pageMargins left="3.937007874015748E-2" right="3.937007874015748E-2" top="0.35433070866141736" bottom="0.35433070866141736" header="0.31496062992125984" footer="0.31496062992125984"/>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4348-8C8C-4FFE-8EC0-14E4A3B46298}">
  <sheetPr>
    <tabColor rgb="FFFFFF00"/>
  </sheetPr>
  <dimension ref="A1"/>
  <sheetViews>
    <sheetView workbookViewId="0">
      <selection sqref="A1:AH1"/>
    </sheetView>
  </sheetViews>
  <sheetFormatPr defaultRowHeight="18.75" x14ac:dyDescent="0.4"/>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FEBBC-191A-4E7E-B0B0-5E2AB91D9117}">
  <sheetPr>
    <tabColor rgb="FFFFFF00"/>
  </sheetPr>
  <dimension ref="A1:AP148"/>
  <sheetViews>
    <sheetView view="pageBreakPreview" zoomScaleNormal="100" zoomScaleSheetLayoutView="100" workbookViewId="0">
      <selection sqref="A1:AH1"/>
    </sheetView>
  </sheetViews>
  <sheetFormatPr defaultColWidth="2.875" defaultRowHeight="14.25" x14ac:dyDescent="0.4"/>
  <cols>
    <col min="1" max="33" width="2.875" style="80" customWidth="1"/>
    <col min="34" max="16384" width="2.875" style="80"/>
  </cols>
  <sheetData>
    <row r="1" spans="1:34" ht="18.600000000000001" customHeight="1" x14ac:dyDescent="0.4">
      <c r="A1" s="719" t="s">
        <v>15</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20"/>
    </row>
    <row r="2" spans="1:34" ht="18.600000000000001" customHeight="1" x14ac:dyDescent="0.4">
      <c r="A2" s="801" t="s">
        <v>16</v>
      </c>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2"/>
    </row>
    <row r="3" spans="1:34" ht="18.600000000000001" customHeight="1" x14ac:dyDescent="0.4">
      <c r="A3" s="803" t="s">
        <v>13</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row>
    <row r="4" spans="1:34" ht="13.5" customHeight="1" thickBot="1" x14ac:dyDescent="0.45"/>
    <row r="5" spans="1:34" ht="11.45" customHeight="1" x14ac:dyDescent="0.4">
      <c r="B5" s="805" t="s">
        <v>17</v>
      </c>
      <c r="C5" s="806"/>
      <c r="D5" s="806"/>
      <c r="E5" s="806"/>
      <c r="F5" s="806"/>
      <c r="G5" s="806"/>
      <c r="H5" s="806"/>
      <c r="I5" s="806"/>
      <c r="J5" s="806"/>
      <c r="K5" s="806"/>
      <c r="L5" s="806"/>
      <c r="M5" s="807"/>
    </row>
    <row r="6" spans="1:34" ht="10.5" customHeight="1" thickBot="1" x14ac:dyDescent="0.45">
      <c r="B6" s="808"/>
      <c r="C6" s="809"/>
      <c r="D6" s="809"/>
      <c r="E6" s="809"/>
      <c r="F6" s="809"/>
      <c r="G6" s="809"/>
      <c r="H6" s="809"/>
      <c r="I6" s="809"/>
      <c r="J6" s="809"/>
      <c r="K6" s="809"/>
      <c r="L6" s="809"/>
      <c r="M6" s="810"/>
      <c r="T6" s="56"/>
      <c r="W6" s="801">
        <v>1</v>
      </c>
      <c r="X6" s="811" t="s">
        <v>18</v>
      </c>
      <c r="Y6" s="812"/>
      <c r="Z6" s="815"/>
      <c r="AA6" s="816"/>
      <c r="AB6" s="816"/>
      <c r="AC6" s="816"/>
      <c r="AD6" s="816"/>
      <c r="AE6" s="816"/>
    </row>
    <row r="7" spans="1:34" ht="10.15" customHeight="1" x14ac:dyDescent="0.4">
      <c r="T7" s="56"/>
      <c r="U7" s="103"/>
      <c r="V7" s="104"/>
      <c r="W7" s="801"/>
      <c r="X7" s="813"/>
      <c r="Y7" s="814"/>
      <c r="Z7" s="817"/>
      <c r="AA7" s="818"/>
      <c r="AB7" s="818"/>
      <c r="AC7" s="818"/>
      <c r="AD7" s="818"/>
      <c r="AE7" s="818"/>
    </row>
    <row r="8" spans="1:34" ht="10.15" customHeight="1" x14ac:dyDescent="0.4">
      <c r="B8" s="63"/>
      <c r="C8" s="63"/>
      <c r="D8" s="63"/>
      <c r="E8" s="63"/>
      <c r="F8" s="63"/>
      <c r="G8" s="63"/>
      <c r="H8" s="63"/>
      <c r="I8" s="63"/>
      <c r="J8" s="63"/>
      <c r="K8" s="63"/>
      <c r="L8" s="63"/>
      <c r="M8" s="63"/>
      <c r="Q8" s="56"/>
      <c r="U8" s="58"/>
      <c r="X8" s="59"/>
      <c r="Y8" s="104"/>
      <c r="Z8" s="104"/>
      <c r="AA8" s="104"/>
      <c r="AB8" s="104"/>
      <c r="AC8" s="104"/>
      <c r="AD8" s="104"/>
      <c r="AE8" s="104"/>
    </row>
    <row r="9" spans="1:34" ht="10.15" customHeight="1" x14ac:dyDescent="0.4">
      <c r="Q9" s="56"/>
      <c r="S9" s="105"/>
      <c r="T9" s="106"/>
      <c r="U9" s="819" t="s">
        <v>0</v>
      </c>
      <c r="V9" s="820" t="s">
        <v>19</v>
      </c>
      <c r="W9" s="821"/>
      <c r="X9" s="802"/>
    </row>
    <row r="10" spans="1:34" ht="10.15" customHeight="1" x14ac:dyDescent="0.4">
      <c r="R10" s="107"/>
      <c r="T10" s="62"/>
      <c r="U10" s="819"/>
      <c r="V10" s="821"/>
      <c r="W10" s="821"/>
      <c r="X10" s="802"/>
      <c r="AF10" s="63"/>
    </row>
    <row r="11" spans="1:34" ht="10.15" customHeight="1" x14ac:dyDescent="0.4">
      <c r="N11" s="802"/>
      <c r="R11" s="107"/>
      <c r="T11" s="56"/>
      <c r="U11" s="58"/>
      <c r="W11" s="63"/>
      <c r="AF11" s="63"/>
    </row>
    <row r="12" spans="1:34" ht="10.15" customHeight="1" x14ac:dyDescent="0.4">
      <c r="I12" s="56"/>
      <c r="N12" s="802"/>
      <c r="R12" s="64"/>
      <c r="U12" s="108"/>
      <c r="V12" s="105"/>
      <c r="W12" s="801">
        <v>2</v>
      </c>
      <c r="X12" s="811" t="s">
        <v>20</v>
      </c>
      <c r="Y12" s="812"/>
      <c r="Z12" s="829"/>
      <c r="AA12" s="341"/>
      <c r="AB12" s="341"/>
      <c r="AC12" s="341"/>
      <c r="AD12" s="341"/>
      <c r="AE12" s="342"/>
    </row>
    <row r="13" spans="1:34" ht="10.15" customHeight="1" x14ac:dyDescent="0.4">
      <c r="I13" s="56"/>
      <c r="R13" s="64"/>
      <c r="U13" s="66"/>
      <c r="W13" s="801"/>
      <c r="X13" s="813"/>
      <c r="Y13" s="814"/>
      <c r="Z13" s="830"/>
      <c r="AA13" s="344"/>
      <c r="AB13" s="344"/>
      <c r="AC13" s="344"/>
      <c r="AD13" s="344"/>
      <c r="AE13" s="345"/>
    </row>
    <row r="14" spans="1:34" ht="10.15" customHeight="1" x14ac:dyDescent="0.4">
      <c r="I14" s="56"/>
      <c r="S14" s="819" t="s">
        <v>1</v>
      </c>
      <c r="T14" s="820" t="s">
        <v>21</v>
      </c>
      <c r="U14" s="821"/>
      <c r="V14" s="802"/>
      <c r="W14" s="63"/>
      <c r="X14" s="63"/>
      <c r="Y14" s="63"/>
    </row>
    <row r="15" spans="1:34" ht="10.15" customHeight="1" x14ac:dyDescent="0.4">
      <c r="L15" s="103"/>
      <c r="M15" s="65"/>
      <c r="N15" s="104"/>
      <c r="O15" s="104"/>
      <c r="P15" s="104"/>
      <c r="Q15" s="104"/>
      <c r="R15" s="104"/>
      <c r="S15" s="819"/>
      <c r="T15" s="821"/>
      <c r="U15" s="821"/>
      <c r="V15" s="802"/>
      <c r="X15" s="63"/>
    </row>
    <row r="16" spans="1:34" ht="10.15" customHeight="1" x14ac:dyDescent="0.4">
      <c r="K16" s="107"/>
      <c r="L16" s="109"/>
      <c r="M16" s="56"/>
      <c r="R16" s="64"/>
      <c r="U16" s="66"/>
      <c r="X16" s="63"/>
    </row>
    <row r="17" spans="1:33" ht="10.15" customHeight="1" x14ac:dyDescent="0.4">
      <c r="K17" s="107"/>
      <c r="L17" s="109"/>
      <c r="Q17" s="56"/>
      <c r="R17" s="64"/>
      <c r="U17" s="66"/>
      <c r="V17" s="63"/>
      <c r="W17" s="63"/>
      <c r="AF17" s="56"/>
    </row>
    <row r="18" spans="1:33" ht="10.15" customHeight="1" x14ac:dyDescent="0.4">
      <c r="K18" s="107"/>
      <c r="L18" s="109"/>
      <c r="P18" s="107"/>
      <c r="Q18" s="65"/>
      <c r="R18" s="110"/>
      <c r="S18" s="104"/>
      <c r="U18" s="66"/>
      <c r="V18" s="63"/>
      <c r="W18" s="63"/>
      <c r="AF18" s="56"/>
    </row>
    <row r="19" spans="1:33" ht="10.15" customHeight="1" x14ac:dyDescent="0.4">
      <c r="K19" s="107"/>
      <c r="L19" s="109"/>
      <c r="P19" s="107"/>
      <c r="R19" s="64"/>
      <c r="S19" s="105"/>
      <c r="T19" s="105"/>
      <c r="U19" s="111"/>
      <c r="V19" s="105"/>
      <c r="W19" s="803" t="s">
        <v>1</v>
      </c>
      <c r="X19" s="822" t="s">
        <v>22</v>
      </c>
      <c r="Y19" s="823"/>
      <c r="Z19" s="826"/>
      <c r="AA19" s="385"/>
      <c r="AB19" s="385"/>
      <c r="AC19" s="385"/>
      <c r="AD19" s="385"/>
      <c r="AE19" s="386"/>
      <c r="AF19" s="378" t="s">
        <v>122</v>
      </c>
      <c r="AG19" s="876"/>
    </row>
    <row r="20" spans="1:33" ht="10.15" customHeight="1" x14ac:dyDescent="0.4">
      <c r="A20" s="112"/>
      <c r="B20" s="828" t="s">
        <v>23</v>
      </c>
      <c r="C20" s="828"/>
      <c r="D20" s="828"/>
      <c r="E20" s="828"/>
      <c r="K20" s="107"/>
      <c r="L20" s="58"/>
      <c r="N20" s="66"/>
      <c r="P20" s="64"/>
      <c r="W20" s="803"/>
      <c r="X20" s="824"/>
      <c r="Y20" s="825"/>
      <c r="Z20" s="827"/>
      <c r="AA20" s="396"/>
      <c r="AB20" s="396"/>
      <c r="AC20" s="396"/>
      <c r="AD20" s="396"/>
      <c r="AE20" s="397"/>
      <c r="AF20" s="877"/>
      <c r="AG20" s="876"/>
    </row>
    <row r="21" spans="1:33" ht="10.15" customHeight="1" thickBot="1" x14ac:dyDescent="0.45">
      <c r="B21" s="828"/>
      <c r="C21" s="828"/>
      <c r="D21" s="828"/>
      <c r="E21" s="828"/>
      <c r="L21" s="58"/>
      <c r="N21" s="66"/>
      <c r="O21" s="112"/>
      <c r="P21" s="64"/>
      <c r="AF21" s="66"/>
    </row>
    <row r="22" spans="1:33" ht="10.15" customHeight="1" x14ac:dyDescent="0.4">
      <c r="A22" s="63"/>
      <c r="B22" s="805" t="s">
        <v>24</v>
      </c>
      <c r="C22" s="806"/>
      <c r="D22" s="834"/>
      <c r="E22" s="836"/>
      <c r="F22" s="836"/>
      <c r="G22" s="836"/>
      <c r="H22" s="836"/>
      <c r="I22" s="836"/>
      <c r="J22" s="837"/>
      <c r="K22" s="106"/>
      <c r="L22" s="819" t="s">
        <v>3</v>
      </c>
      <c r="M22" s="820" t="s">
        <v>25</v>
      </c>
      <c r="N22" s="821"/>
      <c r="O22" s="802"/>
      <c r="P22" s="62"/>
      <c r="Q22" s="819" t="s">
        <v>2</v>
      </c>
      <c r="R22" s="840" t="s">
        <v>26</v>
      </c>
      <c r="S22" s="841"/>
      <c r="T22" s="841"/>
      <c r="U22" s="842"/>
      <c r="V22" s="831" t="s">
        <v>27</v>
      </c>
      <c r="W22" s="801"/>
      <c r="X22" s="801"/>
      <c r="AF22" s="66"/>
    </row>
    <row r="23" spans="1:33" ht="10.15" customHeight="1" thickBot="1" x14ac:dyDescent="0.45">
      <c r="A23" s="112"/>
      <c r="B23" s="808"/>
      <c r="C23" s="809"/>
      <c r="D23" s="835"/>
      <c r="E23" s="838"/>
      <c r="F23" s="838"/>
      <c r="G23" s="838"/>
      <c r="H23" s="838"/>
      <c r="I23" s="838"/>
      <c r="J23" s="839"/>
      <c r="K23" s="107"/>
      <c r="L23" s="819"/>
      <c r="M23" s="821"/>
      <c r="N23" s="821"/>
      <c r="O23" s="802"/>
      <c r="P23" s="75"/>
      <c r="Q23" s="819"/>
      <c r="R23" s="843"/>
      <c r="S23" s="844"/>
      <c r="T23" s="844"/>
      <c r="U23" s="845"/>
      <c r="V23" s="801"/>
      <c r="W23" s="801"/>
      <c r="X23" s="801"/>
      <c r="AF23" s="66"/>
    </row>
    <row r="24" spans="1:33" ht="10.15" customHeight="1" x14ac:dyDescent="0.4">
      <c r="K24" s="107"/>
      <c r="L24" s="109"/>
      <c r="M24" s="56"/>
      <c r="P24" s="107"/>
      <c r="Q24" s="56"/>
      <c r="R24" s="66"/>
      <c r="U24" s="66"/>
      <c r="W24" s="63"/>
    </row>
    <row r="25" spans="1:33" ht="10.15" customHeight="1" x14ac:dyDescent="0.4">
      <c r="B25" s="811" t="s">
        <v>28</v>
      </c>
      <c r="C25" s="812"/>
      <c r="D25" s="832"/>
      <c r="E25" s="341"/>
      <c r="F25" s="341"/>
      <c r="G25" s="341"/>
      <c r="H25" s="341"/>
      <c r="I25" s="341"/>
      <c r="J25" s="342"/>
      <c r="K25" s="107"/>
      <c r="L25" s="109"/>
      <c r="M25" s="56"/>
      <c r="P25" s="107"/>
      <c r="R25" s="66"/>
      <c r="U25" s="66"/>
      <c r="W25" s="801">
        <v>4</v>
      </c>
      <c r="X25" s="811" t="s">
        <v>29</v>
      </c>
      <c r="Y25" s="812"/>
      <c r="Z25" s="829"/>
      <c r="AA25" s="341"/>
      <c r="AB25" s="341"/>
      <c r="AC25" s="341"/>
      <c r="AD25" s="341"/>
      <c r="AE25" s="342"/>
      <c r="AF25" s="66"/>
      <c r="AG25" s="66"/>
    </row>
    <row r="26" spans="1:33" ht="10.15" customHeight="1" x14ac:dyDescent="0.4">
      <c r="B26" s="813"/>
      <c r="C26" s="814"/>
      <c r="D26" s="833"/>
      <c r="E26" s="344"/>
      <c r="F26" s="344"/>
      <c r="G26" s="344"/>
      <c r="H26" s="344"/>
      <c r="I26" s="344"/>
      <c r="J26" s="345"/>
      <c r="K26" s="107"/>
      <c r="L26" s="109"/>
      <c r="P26" s="107"/>
      <c r="R26" s="64"/>
      <c r="S26" s="104"/>
      <c r="T26" s="104"/>
      <c r="U26" s="113"/>
      <c r="V26" s="104"/>
      <c r="W26" s="801"/>
      <c r="X26" s="813"/>
      <c r="Y26" s="814"/>
      <c r="Z26" s="830"/>
      <c r="AA26" s="344"/>
      <c r="AB26" s="344"/>
      <c r="AC26" s="344"/>
      <c r="AD26" s="344"/>
      <c r="AE26" s="345"/>
      <c r="AF26" s="66"/>
      <c r="AG26" s="66"/>
    </row>
    <row r="27" spans="1:33" ht="10.15" customHeight="1" x14ac:dyDescent="0.4">
      <c r="B27" s="811" t="s">
        <v>30</v>
      </c>
      <c r="C27" s="812"/>
      <c r="D27" s="832"/>
      <c r="E27" s="341"/>
      <c r="F27" s="341"/>
      <c r="G27" s="341"/>
      <c r="H27" s="341"/>
      <c r="I27" s="341"/>
      <c r="J27" s="342"/>
      <c r="L27" s="109"/>
      <c r="P27" s="107"/>
      <c r="Q27" s="105"/>
      <c r="R27" s="68"/>
      <c r="S27" s="105"/>
      <c r="U27" s="66"/>
      <c r="W27" s="63"/>
      <c r="X27" s="63"/>
    </row>
    <row r="28" spans="1:33" ht="10.15" customHeight="1" x14ac:dyDescent="0.4">
      <c r="B28" s="813"/>
      <c r="C28" s="814"/>
      <c r="D28" s="833"/>
      <c r="E28" s="344"/>
      <c r="F28" s="344"/>
      <c r="G28" s="344"/>
      <c r="H28" s="344"/>
      <c r="I28" s="344"/>
      <c r="J28" s="345"/>
      <c r="L28" s="109"/>
      <c r="R28" s="64"/>
      <c r="U28" s="66"/>
      <c r="W28" s="63"/>
      <c r="X28" s="63"/>
    </row>
    <row r="29" spans="1:33" ht="10.15" customHeight="1" x14ac:dyDescent="0.4">
      <c r="B29" s="811" t="s">
        <v>31</v>
      </c>
      <c r="C29" s="812"/>
      <c r="D29" s="832"/>
      <c r="E29" s="341"/>
      <c r="F29" s="341"/>
      <c r="G29" s="341"/>
      <c r="H29" s="341"/>
      <c r="I29" s="341"/>
      <c r="J29" s="342"/>
      <c r="L29" s="109"/>
      <c r="Q29" s="56"/>
      <c r="R29" s="64"/>
      <c r="S29" s="63"/>
      <c r="U29" s="66"/>
      <c r="W29" s="63"/>
    </row>
    <row r="30" spans="1:33" ht="10.15" customHeight="1" x14ac:dyDescent="0.4">
      <c r="B30" s="813"/>
      <c r="C30" s="814"/>
      <c r="D30" s="833"/>
      <c r="E30" s="344"/>
      <c r="F30" s="344"/>
      <c r="G30" s="344"/>
      <c r="H30" s="344"/>
      <c r="I30" s="344"/>
      <c r="J30" s="345"/>
      <c r="L30" s="114"/>
      <c r="M30" s="105"/>
      <c r="N30" s="105"/>
      <c r="O30" s="105"/>
      <c r="P30" s="105"/>
      <c r="Q30" s="67"/>
      <c r="S30" s="819" t="s">
        <v>9</v>
      </c>
      <c r="T30" s="820" t="s">
        <v>32</v>
      </c>
      <c r="U30" s="821"/>
      <c r="V30" s="802"/>
      <c r="W30" s="63"/>
    </row>
    <row r="31" spans="1:33" ht="10.15" customHeight="1" x14ac:dyDescent="0.4">
      <c r="B31" s="811" t="s">
        <v>33</v>
      </c>
      <c r="C31" s="812"/>
      <c r="D31" s="832"/>
      <c r="E31" s="341"/>
      <c r="F31" s="341"/>
      <c r="G31" s="341"/>
      <c r="H31" s="341"/>
      <c r="I31" s="341"/>
      <c r="J31" s="342"/>
      <c r="R31" s="104"/>
      <c r="S31" s="819"/>
      <c r="T31" s="821"/>
      <c r="U31" s="821"/>
      <c r="V31" s="802"/>
      <c r="W31" s="63"/>
    </row>
    <row r="32" spans="1:33" ht="10.15" customHeight="1" x14ac:dyDescent="0.4">
      <c r="B32" s="813"/>
      <c r="C32" s="814"/>
      <c r="D32" s="833"/>
      <c r="E32" s="344"/>
      <c r="F32" s="344"/>
      <c r="G32" s="344"/>
      <c r="H32" s="344"/>
      <c r="I32" s="344"/>
      <c r="J32" s="345"/>
      <c r="R32" s="64"/>
      <c r="U32" s="66"/>
      <c r="W32" s="63"/>
    </row>
    <row r="33" spans="1:42" ht="10.15" customHeight="1" x14ac:dyDescent="0.4">
      <c r="R33" s="64"/>
      <c r="U33" s="66"/>
      <c r="W33" s="63"/>
    </row>
    <row r="34" spans="1:42" ht="10.15" customHeight="1" x14ac:dyDescent="0.4">
      <c r="R34" s="64"/>
      <c r="U34" s="66"/>
      <c r="W34" s="63"/>
    </row>
    <row r="35" spans="1:42" ht="10.15" customHeight="1" x14ac:dyDescent="0.4">
      <c r="R35" s="64"/>
      <c r="S35" s="105"/>
      <c r="T35" s="105"/>
      <c r="U35" s="111"/>
      <c r="V35" s="105"/>
      <c r="W35" s="801">
        <v>5</v>
      </c>
      <c r="X35" s="811" t="s">
        <v>34</v>
      </c>
      <c r="Y35" s="846"/>
      <c r="Z35" s="829"/>
      <c r="AA35" s="341"/>
      <c r="AB35" s="341"/>
      <c r="AC35" s="341"/>
      <c r="AD35" s="341"/>
      <c r="AE35" s="342"/>
    </row>
    <row r="36" spans="1:42" ht="10.15" customHeight="1" x14ac:dyDescent="0.4">
      <c r="R36" s="66"/>
      <c r="U36" s="66"/>
      <c r="W36" s="801"/>
      <c r="X36" s="813"/>
      <c r="Y36" s="847"/>
      <c r="Z36" s="830"/>
      <c r="AA36" s="344"/>
      <c r="AB36" s="344"/>
      <c r="AC36" s="344"/>
      <c r="AD36" s="344"/>
      <c r="AE36" s="345"/>
    </row>
    <row r="37" spans="1:42" ht="10.15" customHeight="1" x14ac:dyDescent="0.4">
      <c r="Q37" s="66"/>
      <c r="T37" s="66"/>
      <c r="W37" s="63"/>
    </row>
    <row r="38" spans="1:42" ht="10.15" customHeight="1" x14ac:dyDescent="0.4">
      <c r="Q38" s="66"/>
      <c r="T38" s="66"/>
      <c r="W38" s="63"/>
    </row>
    <row r="39" spans="1:42" ht="10.15" customHeight="1" x14ac:dyDescent="0.4"/>
    <row r="40" spans="1:42" ht="11.45" customHeight="1" x14ac:dyDescent="0.4">
      <c r="B40" s="340" t="s">
        <v>35</v>
      </c>
      <c r="C40" s="341"/>
      <c r="D40" s="341"/>
      <c r="E40" s="341"/>
      <c r="F40" s="341"/>
      <c r="G40" s="341"/>
      <c r="H40" s="341"/>
      <c r="I40" s="341"/>
      <c r="J40" s="341"/>
      <c r="K40" s="341"/>
      <c r="L40" s="341"/>
      <c r="M40" s="342"/>
      <c r="W40" s="63"/>
      <c r="Y40" s="802"/>
      <c r="Z40" s="802"/>
      <c r="AA40" s="802"/>
      <c r="AB40" s="802"/>
      <c r="AC40" s="802"/>
      <c r="AD40" s="802"/>
      <c r="AE40" s="802"/>
      <c r="AF40" s="802"/>
      <c r="AG40" s="802"/>
    </row>
    <row r="41" spans="1:42" ht="11.45" customHeight="1" x14ac:dyDescent="0.4">
      <c r="B41" s="343"/>
      <c r="C41" s="344"/>
      <c r="D41" s="344"/>
      <c r="E41" s="344"/>
      <c r="F41" s="344"/>
      <c r="G41" s="344"/>
      <c r="H41" s="344"/>
      <c r="I41" s="344"/>
      <c r="J41" s="344"/>
      <c r="K41" s="344"/>
      <c r="L41" s="344"/>
      <c r="M41" s="345"/>
    </row>
    <row r="42" spans="1:42" x14ac:dyDescent="0.4">
      <c r="Y42" s="848" t="s">
        <v>123</v>
      </c>
      <c r="Z42" s="848"/>
      <c r="AA42" s="848"/>
      <c r="AB42" s="848"/>
      <c r="AC42" s="848"/>
      <c r="AD42" s="848"/>
      <c r="AE42" s="848"/>
      <c r="AF42" s="848"/>
      <c r="AG42" s="848"/>
      <c r="AH42" s="344"/>
    </row>
    <row r="43" spans="1:42" x14ac:dyDescent="0.4">
      <c r="B43" s="811" t="s">
        <v>36</v>
      </c>
      <c r="C43" s="341"/>
      <c r="D43" s="341"/>
      <c r="E43" s="342"/>
      <c r="F43" s="811" t="s">
        <v>37</v>
      </c>
      <c r="G43" s="341"/>
      <c r="H43" s="341"/>
      <c r="I43" s="341"/>
      <c r="J43" s="341"/>
      <c r="K43" s="341"/>
      <c r="L43" s="341"/>
      <c r="M43" s="341"/>
      <c r="N43" s="341"/>
      <c r="O43" s="341"/>
      <c r="P43" s="341"/>
      <c r="Q43" s="341"/>
      <c r="R43" s="341"/>
      <c r="S43" s="341"/>
      <c r="T43" s="341"/>
      <c r="U43" s="341"/>
      <c r="V43" s="341"/>
      <c r="W43" s="341"/>
      <c r="X43" s="341"/>
      <c r="Y43" s="341"/>
      <c r="Z43" s="341"/>
      <c r="AA43" s="341"/>
      <c r="AB43" s="342"/>
      <c r="AC43" s="811" t="s">
        <v>38</v>
      </c>
      <c r="AD43" s="812"/>
      <c r="AE43" s="812"/>
      <c r="AF43" s="812"/>
      <c r="AG43" s="812"/>
      <c r="AH43" s="342"/>
    </row>
    <row r="44" spans="1:42" x14ac:dyDescent="0.4">
      <c r="B44" s="343"/>
      <c r="C44" s="344"/>
      <c r="D44" s="344"/>
      <c r="E44" s="345"/>
      <c r="F44" s="343"/>
      <c r="G44" s="344"/>
      <c r="H44" s="344"/>
      <c r="I44" s="344"/>
      <c r="J44" s="344"/>
      <c r="K44" s="344"/>
      <c r="L44" s="344"/>
      <c r="M44" s="344"/>
      <c r="N44" s="344"/>
      <c r="O44" s="344"/>
      <c r="P44" s="344"/>
      <c r="Q44" s="344"/>
      <c r="R44" s="344"/>
      <c r="S44" s="344"/>
      <c r="T44" s="344"/>
      <c r="U44" s="344"/>
      <c r="V44" s="344"/>
      <c r="W44" s="344"/>
      <c r="X44" s="344"/>
      <c r="Y44" s="344"/>
      <c r="Z44" s="344"/>
      <c r="AA44" s="344"/>
      <c r="AB44" s="345"/>
      <c r="AC44" s="813" t="s">
        <v>39</v>
      </c>
      <c r="AD44" s="814"/>
      <c r="AE44" s="814"/>
      <c r="AF44" s="814"/>
      <c r="AG44" s="814"/>
      <c r="AH44" s="345"/>
    </row>
    <row r="45" spans="1:42" ht="11.45" customHeight="1" x14ac:dyDescent="0.4"/>
    <row r="46" spans="1:42" ht="13.5" customHeight="1" x14ac:dyDescent="0.4">
      <c r="A46" s="63"/>
      <c r="B46" s="811" t="s">
        <v>0</v>
      </c>
      <c r="C46" s="849" t="s">
        <v>10</v>
      </c>
      <c r="D46" s="849"/>
      <c r="E46" s="850"/>
      <c r="F46" s="811">
        <v>1</v>
      </c>
      <c r="G46" s="853"/>
      <c r="H46" s="855"/>
      <c r="I46" s="856"/>
      <c r="J46" s="856"/>
      <c r="K46" s="856"/>
      <c r="L46" s="856"/>
      <c r="M46" s="857"/>
      <c r="N46" s="822"/>
      <c r="O46" s="832"/>
      <c r="P46" s="59"/>
      <c r="Q46" s="59" t="s">
        <v>8</v>
      </c>
      <c r="R46" s="59"/>
      <c r="S46" s="811"/>
      <c r="T46" s="832"/>
      <c r="U46" s="861"/>
      <c r="V46" s="862"/>
      <c r="W46" s="862"/>
      <c r="X46" s="862"/>
      <c r="Y46" s="862"/>
      <c r="Z46" s="863"/>
      <c r="AA46" s="812">
        <v>2</v>
      </c>
      <c r="AB46" s="832"/>
      <c r="AC46" s="811" t="s">
        <v>124</v>
      </c>
      <c r="AD46" s="812"/>
      <c r="AE46" s="812"/>
      <c r="AF46" s="812"/>
      <c r="AG46" s="812"/>
      <c r="AH46" s="342"/>
      <c r="AO46" s="63"/>
      <c r="AP46" s="63"/>
    </row>
    <row r="47" spans="1:42" ht="13.5" customHeight="1" x14ac:dyDescent="0.4">
      <c r="A47" s="63"/>
      <c r="B47" s="813"/>
      <c r="C47" s="851"/>
      <c r="D47" s="851"/>
      <c r="E47" s="852"/>
      <c r="F47" s="343"/>
      <c r="G47" s="854"/>
      <c r="H47" s="858"/>
      <c r="I47" s="848"/>
      <c r="J47" s="848"/>
      <c r="K47" s="848"/>
      <c r="L47" s="848"/>
      <c r="M47" s="859"/>
      <c r="N47" s="824"/>
      <c r="O47" s="833"/>
      <c r="P47" s="115"/>
      <c r="Q47" s="116" t="s">
        <v>8</v>
      </c>
      <c r="R47" s="117"/>
      <c r="S47" s="813"/>
      <c r="T47" s="833"/>
      <c r="U47" s="864"/>
      <c r="V47" s="865"/>
      <c r="W47" s="865"/>
      <c r="X47" s="865"/>
      <c r="Y47" s="865"/>
      <c r="Z47" s="866"/>
      <c r="AA47" s="814"/>
      <c r="AB47" s="833"/>
      <c r="AC47" s="813"/>
      <c r="AD47" s="814"/>
      <c r="AE47" s="814"/>
      <c r="AF47" s="814"/>
      <c r="AG47" s="814"/>
      <c r="AH47" s="345"/>
      <c r="AO47" s="63"/>
      <c r="AP47" s="63"/>
    </row>
    <row r="48" spans="1:42" ht="13.5" customHeight="1" x14ac:dyDescent="0.4">
      <c r="B48" s="66"/>
      <c r="H48" s="118"/>
      <c r="I48" s="860" t="s">
        <v>40</v>
      </c>
      <c r="J48" s="341"/>
      <c r="K48" s="341"/>
      <c r="L48" s="341"/>
      <c r="M48" s="341"/>
      <c r="O48" s="119"/>
      <c r="P48" s="105"/>
      <c r="Q48" s="120" t="s">
        <v>41</v>
      </c>
      <c r="R48" s="105"/>
      <c r="S48" s="119"/>
      <c r="U48" s="341" t="s">
        <v>42</v>
      </c>
      <c r="V48" s="341"/>
      <c r="W48" s="341"/>
      <c r="X48" s="341"/>
      <c r="Y48" s="341"/>
      <c r="AG48" s="112"/>
    </row>
    <row r="49" spans="2:42" ht="13.5" customHeight="1" x14ac:dyDescent="0.4">
      <c r="B49" s="66"/>
      <c r="Q49" s="63"/>
      <c r="AG49" s="112"/>
    </row>
    <row r="50" spans="2:42" ht="13.5" customHeight="1" x14ac:dyDescent="0.4">
      <c r="B50" s="811" t="s">
        <v>9</v>
      </c>
      <c r="C50" s="849" t="s">
        <v>11</v>
      </c>
      <c r="D50" s="849"/>
      <c r="E50" s="850"/>
      <c r="F50" s="811">
        <v>4</v>
      </c>
      <c r="G50" s="853"/>
      <c r="H50" s="855"/>
      <c r="I50" s="856"/>
      <c r="J50" s="856"/>
      <c r="K50" s="856"/>
      <c r="L50" s="856"/>
      <c r="M50" s="857"/>
      <c r="N50" s="822"/>
      <c r="O50" s="832"/>
      <c r="P50" s="121"/>
      <c r="Q50" s="121" t="s">
        <v>8</v>
      </c>
      <c r="R50" s="121"/>
      <c r="S50" s="811"/>
      <c r="T50" s="832"/>
      <c r="U50" s="861"/>
      <c r="V50" s="862"/>
      <c r="W50" s="862"/>
      <c r="X50" s="862"/>
      <c r="Y50" s="862"/>
      <c r="Z50" s="863"/>
      <c r="AA50" s="867">
        <v>5</v>
      </c>
      <c r="AB50" s="832"/>
      <c r="AC50" s="811" t="s">
        <v>125</v>
      </c>
      <c r="AD50" s="341"/>
      <c r="AE50" s="341"/>
      <c r="AF50" s="341"/>
      <c r="AG50" s="341"/>
      <c r="AH50" s="342"/>
      <c r="AO50" s="63"/>
      <c r="AP50" s="63"/>
    </row>
    <row r="51" spans="2:42" ht="13.5" customHeight="1" x14ac:dyDescent="0.4">
      <c r="B51" s="813"/>
      <c r="C51" s="851"/>
      <c r="D51" s="851"/>
      <c r="E51" s="852"/>
      <c r="F51" s="343"/>
      <c r="G51" s="854"/>
      <c r="H51" s="858"/>
      <c r="I51" s="848"/>
      <c r="J51" s="848"/>
      <c r="K51" s="848"/>
      <c r="L51" s="848"/>
      <c r="M51" s="859"/>
      <c r="N51" s="824"/>
      <c r="O51" s="833"/>
      <c r="P51" s="120"/>
      <c r="Q51" s="120" t="s">
        <v>8</v>
      </c>
      <c r="R51" s="120"/>
      <c r="S51" s="813"/>
      <c r="T51" s="833"/>
      <c r="U51" s="864"/>
      <c r="V51" s="865"/>
      <c r="W51" s="865"/>
      <c r="X51" s="865"/>
      <c r="Y51" s="865"/>
      <c r="Z51" s="866"/>
      <c r="AA51" s="868"/>
      <c r="AB51" s="833"/>
      <c r="AC51" s="343"/>
      <c r="AD51" s="344"/>
      <c r="AE51" s="344"/>
      <c r="AF51" s="344"/>
      <c r="AG51" s="344"/>
      <c r="AH51" s="345"/>
      <c r="AO51" s="63"/>
      <c r="AP51" s="63"/>
    </row>
    <row r="52" spans="2:42" ht="13.5" customHeight="1" x14ac:dyDescent="0.4">
      <c r="B52" s="66"/>
      <c r="I52" s="860" t="s">
        <v>40</v>
      </c>
      <c r="J52" s="341"/>
      <c r="K52" s="341"/>
      <c r="L52" s="341"/>
      <c r="M52" s="341"/>
      <c r="O52" s="119"/>
      <c r="P52" s="105"/>
      <c r="Q52" s="120" t="s">
        <v>41</v>
      </c>
      <c r="R52" s="105"/>
      <c r="S52" s="119"/>
      <c r="U52" s="341" t="s">
        <v>42</v>
      </c>
      <c r="V52" s="341"/>
      <c r="W52" s="341"/>
      <c r="X52" s="341"/>
      <c r="Y52" s="341"/>
      <c r="AG52" s="112"/>
    </row>
    <row r="53" spans="2:42" ht="13.5" customHeight="1" x14ac:dyDescent="0.4">
      <c r="B53" s="66"/>
      <c r="Q53" s="63"/>
      <c r="AG53" s="112"/>
    </row>
    <row r="54" spans="2:42" ht="13.5" customHeight="1" x14ac:dyDescent="0.4">
      <c r="B54" s="811" t="s">
        <v>1</v>
      </c>
      <c r="C54" s="849" t="s">
        <v>43</v>
      </c>
      <c r="D54" s="849"/>
      <c r="E54" s="850"/>
      <c r="F54" s="811" t="s">
        <v>44</v>
      </c>
      <c r="G54" s="853"/>
      <c r="H54" s="855"/>
      <c r="I54" s="856"/>
      <c r="J54" s="856"/>
      <c r="K54" s="856"/>
      <c r="L54" s="856"/>
      <c r="M54" s="857"/>
      <c r="N54" s="822"/>
      <c r="O54" s="832"/>
      <c r="P54" s="121"/>
      <c r="Q54" s="121" t="s">
        <v>8</v>
      </c>
      <c r="R54" s="121"/>
      <c r="S54" s="811"/>
      <c r="T54" s="832"/>
      <c r="U54" s="861"/>
      <c r="V54" s="862"/>
      <c r="W54" s="862"/>
      <c r="X54" s="862"/>
      <c r="Y54" s="862"/>
      <c r="Z54" s="863"/>
      <c r="AA54" s="867">
        <v>3</v>
      </c>
      <c r="AB54" s="832"/>
      <c r="AC54" s="811" t="s">
        <v>126</v>
      </c>
      <c r="AD54" s="341"/>
      <c r="AE54" s="341"/>
      <c r="AF54" s="341"/>
      <c r="AG54" s="341"/>
      <c r="AH54" s="342"/>
      <c r="AO54" s="63"/>
      <c r="AP54" s="63"/>
    </row>
    <row r="55" spans="2:42" ht="13.5" customHeight="1" x14ac:dyDescent="0.4">
      <c r="B55" s="813"/>
      <c r="C55" s="851"/>
      <c r="D55" s="851"/>
      <c r="E55" s="852"/>
      <c r="F55" s="343"/>
      <c r="G55" s="854"/>
      <c r="H55" s="858"/>
      <c r="I55" s="848"/>
      <c r="J55" s="848"/>
      <c r="K55" s="848"/>
      <c r="L55" s="848"/>
      <c r="M55" s="859"/>
      <c r="N55" s="824"/>
      <c r="O55" s="833"/>
      <c r="P55" s="120"/>
      <c r="Q55" s="120" t="s">
        <v>8</v>
      </c>
      <c r="R55" s="120"/>
      <c r="S55" s="813"/>
      <c r="T55" s="833"/>
      <c r="U55" s="864"/>
      <c r="V55" s="865"/>
      <c r="W55" s="865"/>
      <c r="X55" s="865"/>
      <c r="Y55" s="865"/>
      <c r="Z55" s="866"/>
      <c r="AA55" s="868"/>
      <c r="AB55" s="833"/>
      <c r="AC55" s="343"/>
      <c r="AD55" s="344"/>
      <c r="AE55" s="344"/>
      <c r="AF55" s="344"/>
      <c r="AG55" s="344"/>
      <c r="AH55" s="345"/>
      <c r="AO55" s="63"/>
      <c r="AP55" s="63"/>
    </row>
    <row r="56" spans="2:42" ht="13.5" customHeight="1" x14ac:dyDescent="0.4">
      <c r="B56" s="66"/>
      <c r="I56" s="860" t="s">
        <v>40</v>
      </c>
      <c r="J56" s="341"/>
      <c r="K56" s="341"/>
      <c r="L56" s="341"/>
      <c r="M56" s="341"/>
      <c r="O56" s="119"/>
      <c r="P56" s="105"/>
      <c r="Q56" s="120" t="s">
        <v>41</v>
      </c>
      <c r="R56" s="105"/>
      <c r="S56" s="119"/>
      <c r="U56" s="341" t="s">
        <v>42</v>
      </c>
      <c r="V56" s="341"/>
      <c r="W56" s="341"/>
      <c r="X56" s="341"/>
      <c r="Y56" s="341"/>
      <c r="AG56" s="112"/>
    </row>
    <row r="57" spans="2:42" ht="13.5" customHeight="1" x14ac:dyDescent="0.4">
      <c r="B57" s="66"/>
      <c r="Q57" s="63"/>
      <c r="AG57" s="112"/>
    </row>
    <row r="58" spans="2:42" ht="13.5" customHeight="1" x14ac:dyDescent="0.4">
      <c r="B58" s="811" t="s">
        <v>2</v>
      </c>
      <c r="C58" s="849" t="s">
        <v>45</v>
      </c>
      <c r="D58" s="849"/>
      <c r="E58" s="850"/>
      <c r="F58" s="811" t="s">
        <v>46</v>
      </c>
      <c r="G58" s="853"/>
      <c r="H58" s="855"/>
      <c r="I58" s="856"/>
      <c r="J58" s="856"/>
      <c r="K58" s="856"/>
      <c r="L58" s="856"/>
      <c r="M58" s="857"/>
      <c r="N58" s="822"/>
      <c r="O58" s="832"/>
      <c r="P58" s="121"/>
      <c r="Q58" s="121" t="s">
        <v>8</v>
      </c>
      <c r="R58" s="121"/>
      <c r="S58" s="811"/>
      <c r="T58" s="832"/>
      <c r="U58" s="861"/>
      <c r="V58" s="862"/>
      <c r="W58" s="862"/>
      <c r="X58" s="862"/>
      <c r="Y58" s="862"/>
      <c r="Z58" s="863"/>
      <c r="AA58" s="867" t="s">
        <v>47</v>
      </c>
      <c r="AB58" s="832"/>
      <c r="AC58" s="811" t="s">
        <v>127</v>
      </c>
      <c r="AD58" s="341"/>
      <c r="AE58" s="341"/>
      <c r="AF58" s="341"/>
      <c r="AG58" s="341"/>
      <c r="AH58" s="342"/>
      <c r="AO58" s="63"/>
      <c r="AP58" s="63"/>
    </row>
    <row r="59" spans="2:42" ht="13.5" customHeight="1" x14ac:dyDescent="0.4">
      <c r="B59" s="813"/>
      <c r="C59" s="851"/>
      <c r="D59" s="851"/>
      <c r="E59" s="852"/>
      <c r="F59" s="343"/>
      <c r="G59" s="854"/>
      <c r="H59" s="858"/>
      <c r="I59" s="848"/>
      <c r="J59" s="848"/>
      <c r="K59" s="848"/>
      <c r="L59" s="848"/>
      <c r="M59" s="859"/>
      <c r="N59" s="824"/>
      <c r="O59" s="833"/>
      <c r="P59" s="120"/>
      <c r="Q59" s="120" t="s">
        <v>8</v>
      </c>
      <c r="R59" s="120"/>
      <c r="S59" s="813"/>
      <c r="T59" s="833"/>
      <c r="U59" s="864"/>
      <c r="V59" s="865"/>
      <c r="W59" s="865"/>
      <c r="X59" s="865"/>
      <c r="Y59" s="865"/>
      <c r="Z59" s="866"/>
      <c r="AA59" s="868"/>
      <c r="AB59" s="833"/>
      <c r="AC59" s="343"/>
      <c r="AD59" s="344"/>
      <c r="AE59" s="344"/>
      <c r="AF59" s="344"/>
      <c r="AG59" s="344"/>
      <c r="AH59" s="345"/>
      <c r="AO59" s="63"/>
      <c r="AP59" s="63"/>
    </row>
    <row r="60" spans="2:42" ht="13.5" customHeight="1" x14ac:dyDescent="0.4">
      <c r="B60" s="66"/>
      <c r="I60" s="860" t="s">
        <v>40</v>
      </c>
      <c r="J60" s="341"/>
      <c r="K60" s="341"/>
      <c r="L60" s="341"/>
      <c r="M60" s="341"/>
      <c r="O60" s="119"/>
      <c r="P60" s="105"/>
      <c r="Q60" s="120" t="s">
        <v>41</v>
      </c>
      <c r="R60" s="105"/>
      <c r="S60" s="119"/>
      <c r="U60" s="341" t="s">
        <v>42</v>
      </c>
      <c r="V60" s="341"/>
      <c r="W60" s="341"/>
      <c r="X60" s="341"/>
      <c r="Y60" s="341"/>
      <c r="AG60" s="112"/>
    </row>
    <row r="61" spans="2:42" ht="13.5" customHeight="1" x14ac:dyDescent="0.4">
      <c r="B61" s="66"/>
      <c r="Q61" s="63"/>
      <c r="AG61" s="112"/>
    </row>
    <row r="62" spans="2:42" ht="13.5" customHeight="1" x14ac:dyDescent="0.4">
      <c r="B62" s="811" t="s">
        <v>3</v>
      </c>
      <c r="C62" s="849" t="s">
        <v>48</v>
      </c>
      <c r="D62" s="849"/>
      <c r="E62" s="850"/>
      <c r="F62" s="811" t="s">
        <v>49</v>
      </c>
      <c r="G62" s="853"/>
      <c r="H62" s="855"/>
      <c r="I62" s="856"/>
      <c r="J62" s="856"/>
      <c r="K62" s="856"/>
      <c r="L62" s="856"/>
      <c r="M62" s="857"/>
      <c r="N62" s="822"/>
      <c r="O62" s="832"/>
      <c r="P62" s="121"/>
      <c r="Q62" s="121" t="s">
        <v>8</v>
      </c>
      <c r="R62" s="121"/>
      <c r="S62" s="811"/>
      <c r="T62" s="832"/>
      <c r="U62" s="861"/>
      <c r="V62" s="862"/>
      <c r="W62" s="862"/>
      <c r="X62" s="862"/>
      <c r="Y62" s="862"/>
      <c r="Z62" s="863"/>
      <c r="AA62" s="867" t="s">
        <v>50</v>
      </c>
      <c r="AB62" s="832"/>
      <c r="AC62" s="811" t="s">
        <v>128</v>
      </c>
      <c r="AD62" s="341"/>
      <c r="AE62" s="341"/>
      <c r="AF62" s="341"/>
      <c r="AG62" s="341"/>
      <c r="AH62" s="342"/>
      <c r="AO62" s="63"/>
      <c r="AP62" s="63"/>
    </row>
    <row r="63" spans="2:42" ht="13.5" customHeight="1" x14ac:dyDescent="0.4">
      <c r="B63" s="813"/>
      <c r="C63" s="851"/>
      <c r="D63" s="851"/>
      <c r="E63" s="852"/>
      <c r="F63" s="343"/>
      <c r="G63" s="854"/>
      <c r="H63" s="858"/>
      <c r="I63" s="848"/>
      <c r="J63" s="848"/>
      <c r="K63" s="848"/>
      <c r="L63" s="848"/>
      <c r="M63" s="859"/>
      <c r="N63" s="824"/>
      <c r="O63" s="833"/>
      <c r="P63" s="120"/>
      <c r="Q63" s="120" t="s">
        <v>8</v>
      </c>
      <c r="R63" s="120"/>
      <c r="S63" s="813"/>
      <c r="T63" s="833"/>
      <c r="U63" s="864"/>
      <c r="V63" s="865"/>
      <c r="W63" s="865"/>
      <c r="X63" s="865"/>
      <c r="Y63" s="865"/>
      <c r="Z63" s="866"/>
      <c r="AA63" s="868"/>
      <c r="AB63" s="833"/>
      <c r="AC63" s="343"/>
      <c r="AD63" s="344"/>
      <c r="AE63" s="344"/>
      <c r="AF63" s="344"/>
      <c r="AG63" s="344"/>
      <c r="AH63" s="345"/>
      <c r="AO63" s="63"/>
      <c r="AP63" s="63"/>
    </row>
    <row r="64" spans="2:42" ht="13.5" customHeight="1" x14ac:dyDescent="0.4">
      <c r="I64" s="860" t="s">
        <v>40</v>
      </c>
      <c r="J64" s="341"/>
      <c r="K64" s="341"/>
      <c r="L64" s="341"/>
      <c r="M64" s="341"/>
      <c r="O64" s="119"/>
      <c r="P64" s="105"/>
      <c r="Q64" s="120" t="s">
        <v>41</v>
      </c>
      <c r="R64" s="105"/>
      <c r="S64" s="119"/>
      <c r="U64" s="341" t="s">
        <v>42</v>
      </c>
      <c r="V64" s="341"/>
      <c r="W64" s="341"/>
      <c r="X64" s="341"/>
      <c r="Y64" s="341"/>
      <c r="AC64" s="80" t="s">
        <v>51</v>
      </c>
    </row>
    <row r="65" spans="1:34" ht="13.5" customHeight="1" x14ac:dyDescent="0.4"/>
    <row r="66" spans="1:34" ht="13.5" customHeight="1" x14ac:dyDescent="0.4"/>
    <row r="67" spans="1:34" ht="15" customHeight="1" x14ac:dyDescent="0.4">
      <c r="E67" s="122"/>
      <c r="F67" s="122"/>
      <c r="G67" s="122"/>
      <c r="H67" s="122"/>
      <c r="I67" s="122"/>
      <c r="J67" s="122"/>
      <c r="K67" s="122"/>
      <c r="L67" s="122"/>
      <c r="M67" s="122"/>
      <c r="N67" s="122"/>
      <c r="O67" s="875" t="s">
        <v>52</v>
      </c>
      <c r="P67" s="875"/>
      <c r="Q67" s="875"/>
      <c r="R67" s="875"/>
      <c r="S67" s="875"/>
      <c r="T67" s="875"/>
      <c r="U67" s="875"/>
      <c r="V67" s="122"/>
      <c r="W67" s="122"/>
      <c r="X67" s="122"/>
      <c r="Y67" s="122"/>
      <c r="Z67" s="122"/>
      <c r="AA67" s="122"/>
      <c r="AB67" s="122"/>
      <c r="AC67" s="122"/>
      <c r="AD67" s="122"/>
    </row>
    <row r="68" spans="1:34" ht="20.100000000000001" customHeight="1" x14ac:dyDescent="0.4">
      <c r="E68" s="869" t="s">
        <v>53</v>
      </c>
      <c r="F68" s="870"/>
      <c r="G68" s="871"/>
      <c r="H68" s="872"/>
      <c r="I68" s="873"/>
      <c r="J68" s="873"/>
      <c r="K68" s="873"/>
      <c r="L68" s="873"/>
      <c r="M68" s="873"/>
      <c r="N68" s="873"/>
      <c r="O68" s="873"/>
      <c r="P68" s="873"/>
      <c r="Q68" s="874"/>
      <c r="R68" s="869" t="s">
        <v>54</v>
      </c>
      <c r="S68" s="870"/>
      <c r="T68" s="871"/>
      <c r="U68" s="872"/>
      <c r="V68" s="873"/>
      <c r="W68" s="873"/>
      <c r="X68" s="873"/>
      <c r="Y68" s="873"/>
      <c r="Z68" s="873"/>
      <c r="AA68" s="873"/>
      <c r="AB68" s="873"/>
      <c r="AC68" s="873"/>
      <c r="AD68" s="874"/>
    </row>
    <row r="69" spans="1:34" ht="20.100000000000001" customHeight="1" x14ac:dyDescent="0.4">
      <c r="E69" s="869" t="s">
        <v>55</v>
      </c>
      <c r="F69" s="870"/>
      <c r="G69" s="871"/>
      <c r="H69" s="872"/>
      <c r="I69" s="873"/>
      <c r="J69" s="873"/>
      <c r="K69" s="873"/>
      <c r="L69" s="873"/>
      <c r="M69" s="873"/>
      <c r="N69" s="873"/>
      <c r="O69" s="873"/>
      <c r="P69" s="873"/>
      <c r="Q69" s="874"/>
      <c r="R69" s="869" t="s">
        <v>56</v>
      </c>
      <c r="S69" s="870"/>
      <c r="T69" s="871"/>
      <c r="U69" s="872"/>
      <c r="V69" s="873"/>
      <c r="W69" s="873"/>
      <c r="X69" s="873"/>
      <c r="Y69" s="873"/>
      <c r="Z69" s="873"/>
      <c r="AA69" s="873"/>
      <c r="AB69" s="873"/>
      <c r="AC69" s="873"/>
      <c r="AD69" s="874"/>
    </row>
    <row r="70" spans="1:34" ht="20.100000000000001" customHeight="1" x14ac:dyDescent="0.4">
      <c r="E70" s="869" t="s">
        <v>57</v>
      </c>
      <c r="F70" s="870"/>
      <c r="G70" s="871"/>
      <c r="H70" s="872"/>
      <c r="I70" s="873"/>
      <c r="J70" s="873"/>
      <c r="K70" s="873"/>
      <c r="L70" s="873"/>
      <c r="M70" s="873"/>
      <c r="N70" s="873"/>
      <c r="O70" s="873"/>
      <c r="P70" s="873"/>
      <c r="Q70" s="874"/>
      <c r="R70" s="869" t="s">
        <v>58</v>
      </c>
      <c r="S70" s="870"/>
      <c r="T70" s="871"/>
      <c r="U70" s="872"/>
      <c r="V70" s="873"/>
      <c r="W70" s="873"/>
      <c r="X70" s="873"/>
      <c r="Y70" s="873"/>
      <c r="Z70" s="873"/>
      <c r="AA70" s="873"/>
      <c r="AB70" s="873"/>
      <c r="AC70" s="873"/>
      <c r="AD70" s="874"/>
    </row>
    <row r="71" spans="1:34" ht="20.100000000000001" customHeight="1" x14ac:dyDescent="0.4">
      <c r="E71" s="869" t="s">
        <v>59</v>
      </c>
      <c r="F71" s="870"/>
      <c r="G71" s="871"/>
      <c r="H71" s="872"/>
      <c r="I71" s="873"/>
      <c r="J71" s="873"/>
      <c r="K71" s="873"/>
      <c r="L71" s="873"/>
      <c r="M71" s="873"/>
      <c r="N71" s="873"/>
      <c r="O71" s="873"/>
      <c r="P71" s="873"/>
      <c r="Q71" s="874"/>
      <c r="R71" s="869" t="s">
        <v>60</v>
      </c>
      <c r="S71" s="870"/>
      <c r="T71" s="871"/>
      <c r="U71" s="872"/>
      <c r="V71" s="873"/>
      <c r="W71" s="873"/>
      <c r="X71" s="873"/>
      <c r="Y71" s="873"/>
      <c r="Z71" s="873"/>
      <c r="AA71" s="873"/>
      <c r="AB71" s="873"/>
      <c r="AC71" s="873"/>
      <c r="AD71" s="874"/>
    </row>
    <row r="72" spans="1:34" ht="20.100000000000001" customHeight="1" x14ac:dyDescent="0.4">
      <c r="E72" s="869" t="s">
        <v>61</v>
      </c>
      <c r="F72" s="870"/>
      <c r="G72" s="871"/>
      <c r="H72" s="872"/>
      <c r="I72" s="873"/>
      <c r="J72" s="873"/>
      <c r="K72" s="873"/>
      <c r="L72" s="873"/>
      <c r="M72" s="873"/>
      <c r="N72" s="873"/>
      <c r="O72" s="873"/>
      <c r="P72" s="873"/>
      <c r="Q72" s="874"/>
      <c r="R72" s="869" t="s">
        <v>62</v>
      </c>
      <c r="S72" s="870"/>
      <c r="T72" s="870"/>
      <c r="U72" s="872"/>
      <c r="V72" s="873"/>
      <c r="W72" s="873"/>
      <c r="X72" s="873"/>
      <c r="Y72" s="873"/>
      <c r="Z72" s="873"/>
      <c r="AA72" s="873"/>
      <c r="AB72" s="873"/>
      <c r="AC72" s="873"/>
      <c r="AD72" s="874"/>
    </row>
    <row r="74" spans="1:34" ht="18.600000000000001" customHeight="1" x14ac:dyDescent="0.4">
      <c r="A74" s="801" t="s">
        <v>15</v>
      </c>
      <c r="B74" s="801"/>
      <c r="C74" s="801"/>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2"/>
    </row>
    <row r="75" spans="1:34" ht="18.600000000000001" customHeight="1" x14ac:dyDescent="0.4">
      <c r="A75" s="801" t="s">
        <v>63</v>
      </c>
      <c r="B75" s="801"/>
      <c r="C75" s="801"/>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2"/>
    </row>
    <row r="76" spans="1:34" ht="18.600000000000001" customHeight="1" x14ac:dyDescent="0.4">
      <c r="A76" s="803" t="s">
        <v>13</v>
      </c>
      <c r="B76" s="804"/>
      <c r="C76" s="804"/>
      <c r="D76" s="804"/>
      <c r="E76" s="804"/>
      <c r="F76" s="804"/>
      <c r="G76" s="804"/>
      <c r="H76" s="804"/>
      <c r="I76" s="804"/>
      <c r="J76" s="804"/>
      <c r="K76" s="804"/>
      <c r="L76" s="804"/>
      <c r="M76" s="804"/>
      <c r="N76" s="804"/>
      <c r="O76" s="804"/>
      <c r="P76" s="804"/>
      <c r="Q76" s="804"/>
      <c r="R76" s="804"/>
      <c r="S76" s="804"/>
      <c r="T76" s="804"/>
      <c r="U76" s="804"/>
      <c r="V76" s="804"/>
      <c r="W76" s="804"/>
      <c r="X76" s="804"/>
      <c r="Y76" s="804"/>
      <c r="Z76" s="804"/>
      <c r="AA76" s="804"/>
      <c r="AB76" s="804"/>
      <c r="AC76" s="804"/>
      <c r="AD76" s="804"/>
      <c r="AE76" s="804"/>
      <c r="AF76" s="804"/>
      <c r="AG76" s="804"/>
      <c r="AH76" s="804"/>
    </row>
    <row r="77" spans="1:34" ht="13.5" customHeight="1" thickBot="1" x14ac:dyDescent="0.45"/>
    <row r="78" spans="1:34" ht="9.75" customHeight="1" x14ac:dyDescent="0.4">
      <c r="B78" s="805" t="s">
        <v>64</v>
      </c>
      <c r="C78" s="806"/>
      <c r="D78" s="806"/>
      <c r="E78" s="806"/>
      <c r="F78" s="806"/>
      <c r="G78" s="806"/>
      <c r="H78" s="806"/>
      <c r="I78" s="806"/>
      <c r="J78" s="806"/>
      <c r="K78" s="806"/>
      <c r="L78" s="806"/>
      <c r="M78" s="807"/>
    </row>
    <row r="79" spans="1:34" ht="9.75" customHeight="1" thickBot="1" x14ac:dyDescent="0.45">
      <c r="B79" s="808"/>
      <c r="C79" s="809"/>
      <c r="D79" s="809"/>
      <c r="E79" s="809"/>
      <c r="F79" s="809"/>
      <c r="G79" s="809"/>
      <c r="H79" s="809"/>
      <c r="I79" s="809"/>
      <c r="J79" s="809"/>
      <c r="K79" s="809"/>
      <c r="L79" s="809"/>
      <c r="M79" s="810"/>
    </row>
    <row r="80" spans="1:34" ht="9.75" customHeight="1" x14ac:dyDescent="0.4">
      <c r="B80" s="63"/>
      <c r="C80" s="63"/>
      <c r="D80" s="63"/>
      <c r="E80" s="63"/>
      <c r="F80" s="63"/>
      <c r="G80" s="63"/>
      <c r="H80" s="63"/>
      <c r="I80" s="63"/>
      <c r="J80" s="63"/>
      <c r="K80" s="63"/>
      <c r="L80" s="63"/>
      <c r="M80" s="63"/>
    </row>
    <row r="81" spans="1:33" ht="11.45" customHeight="1" x14ac:dyDescent="0.4"/>
    <row r="82" spans="1:33" ht="10.15" customHeight="1" x14ac:dyDescent="0.4">
      <c r="S82" s="801">
        <v>1</v>
      </c>
      <c r="T82" s="811" t="s">
        <v>65</v>
      </c>
      <c r="U82" s="812"/>
      <c r="V82" s="815"/>
      <c r="W82" s="816"/>
      <c r="X82" s="816"/>
      <c r="Y82" s="816"/>
      <c r="Z82" s="816"/>
      <c r="AA82" s="816"/>
      <c r="AE82" s="66"/>
      <c r="AF82" s="66"/>
      <c r="AG82" s="66"/>
    </row>
    <row r="83" spans="1:33" ht="10.15" customHeight="1" x14ac:dyDescent="0.4">
      <c r="Q83" s="103"/>
      <c r="R83" s="104"/>
      <c r="S83" s="801"/>
      <c r="T83" s="813"/>
      <c r="U83" s="814"/>
      <c r="V83" s="817"/>
      <c r="W83" s="818"/>
      <c r="X83" s="818"/>
      <c r="Y83" s="818"/>
      <c r="Z83" s="818"/>
      <c r="AA83" s="818"/>
      <c r="AE83" s="66"/>
      <c r="AF83" s="66"/>
      <c r="AG83" s="66"/>
    </row>
    <row r="84" spans="1:33" ht="10.15" customHeight="1" x14ac:dyDescent="0.4">
      <c r="G84" s="811" t="s">
        <v>66</v>
      </c>
      <c r="H84" s="812"/>
      <c r="I84" s="832"/>
      <c r="J84" s="341"/>
      <c r="K84" s="341"/>
      <c r="L84" s="341"/>
      <c r="M84" s="341"/>
      <c r="N84" s="341"/>
      <c r="O84" s="342"/>
      <c r="P84" s="68"/>
      <c r="Q84" s="819" t="s">
        <v>0</v>
      </c>
      <c r="R84" s="802" t="s">
        <v>19</v>
      </c>
      <c r="S84" s="802"/>
      <c r="T84" s="802"/>
      <c r="U84" s="63"/>
    </row>
    <row r="85" spans="1:33" ht="10.15" customHeight="1" x14ac:dyDescent="0.4">
      <c r="G85" s="813"/>
      <c r="H85" s="814"/>
      <c r="I85" s="833"/>
      <c r="J85" s="344"/>
      <c r="K85" s="344"/>
      <c r="L85" s="344"/>
      <c r="M85" s="344"/>
      <c r="N85" s="344"/>
      <c r="O85" s="345"/>
      <c r="P85" s="804"/>
      <c r="Q85" s="819"/>
      <c r="R85" s="802"/>
      <c r="S85" s="802"/>
      <c r="T85" s="802"/>
      <c r="U85" s="63"/>
    </row>
    <row r="86" spans="1:33" ht="10.15" customHeight="1" x14ac:dyDescent="0.4">
      <c r="P86" s="804"/>
      <c r="Q86" s="114"/>
      <c r="R86" s="105"/>
      <c r="S86" s="801">
        <v>2</v>
      </c>
      <c r="T86" s="811" t="s">
        <v>67</v>
      </c>
      <c r="U86" s="812"/>
      <c r="V86" s="829"/>
      <c r="W86" s="341"/>
      <c r="X86" s="341"/>
      <c r="Y86" s="341"/>
      <c r="Z86" s="341"/>
      <c r="AA86" s="342"/>
      <c r="AE86" s="66"/>
      <c r="AF86" s="63"/>
    </row>
    <row r="87" spans="1:33" ht="10.15" customHeight="1" x14ac:dyDescent="0.4">
      <c r="P87" s="66"/>
      <c r="S87" s="801"/>
      <c r="T87" s="813"/>
      <c r="U87" s="814"/>
      <c r="V87" s="830"/>
      <c r="W87" s="344"/>
      <c r="X87" s="344"/>
      <c r="Y87" s="344"/>
      <c r="Z87" s="344"/>
      <c r="AA87" s="345"/>
      <c r="AE87" s="66"/>
      <c r="AF87" s="63"/>
    </row>
    <row r="88" spans="1:33" ht="10.15" customHeight="1" x14ac:dyDescent="0.4">
      <c r="P88" s="66"/>
      <c r="S88" s="801"/>
      <c r="T88" s="812"/>
      <c r="U88" s="812"/>
      <c r="V88" s="341"/>
      <c r="W88" s="341"/>
      <c r="X88" s="341"/>
      <c r="Y88" s="341"/>
      <c r="Z88" s="341"/>
      <c r="AA88" s="341"/>
    </row>
    <row r="89" spans="1:33" ht="10.15" customHeight="1" x14ac:dyDescent="0.4">
      <c r="P89" s="66"/>
      <c r="S89" s="801"/>
      <c r="T89" s="814"/>
      <c r="U89" s="814"/>
      <c r="V89" s="344"/>
      <c r="W89" s="344"/>
      <c r="X89" s="344"/>
      <c r="Y89" s="344"/>
      <c r="Z89" s="344"/>
      <c r="AA89" s="344"/>
    </row>
    <row r="90" spans="1:33" ht="10.15" customHeight="1" x14ac:dyDescent="0.4">
      <c r="S90" s="803" t="s">
        <v>1</v>
      </c>
      <c r="T90" s="822" t="s">
        <v>68</v>
      </c>
      <c r="U90" s="823"/>
      <c r="V90" s="829"/>
      <c r="W90" s="341"/>
      <c r="X90" s="341"/>
      <c r="Y90" s="341"/>
      <c r="Z90" s="341"/>
      <c r="AA90" s="342"/>
      <c r="AB90" s="378" t="s">
        <v>122</v>
      </c>
      <c r="AC90" s="876"/>
    </row>
    <row r="91" spans="1:33" ht="10.15" customHeight="1" x14ac:dyDescent="0.4">
      <c r="Q91" s="103"/>
      <c r="R91" s="104"/>
      <c r="S91" s="803"/>
      <c r="T91" s="824"/>
      <c r="U91" s="825"/>
      <c r="V91" s="830"/>
      <c r="W91" s="344"/>
      <c r="X91" s="344"/>
      <c r="Y91" s="344"/>
      <c r="Z91" s="344"/>
      <c r="AA91" s="345"/>
      <c r="AB91" s="877"/>
      <c r="AC91" s="876"/>
    </row>
    <row r="92" spans="1:33" ht="10.15" customHeight="1" x14ac:dyDescent="0.4">
      <c r="G92" s="811" t="s">
        <v>69</v>
      </c>
      <c r="H92" s="812"/>
      <c r="I92" s="832"/>
      <c r="J92" s="341"/>
      <c r="K92" s="341"/>
      <c r="L92" s="341"/>
      <c r="M92" s="341"/>
      <c r="N92" s="341"/>
      <c r="O92" s="342"/>
      <c r="P92" s="68"/>
      <c r="Q92" s="819" t="s">
        <v>9</v>
      </c>
      <c r="R92" s="802" t="s">
        <v>32</v>
      </c>
      <c r="S92" s="802"/>
      <c r="T92" s="802"/>
      <c r="U92" s="63"/>
      <c r="AE92" s="66"/>
      <c r="AF92" s="56"/>
    </row>
    <row r="93" spans="1:33" ht="10.15" customHeight="1" x14ac:dyDescent="0.4">
      <c r="G93" s="813"/>
      <c r="H93" s="814"/>
      <c r="I93" s="833"/>
      <c r="J93" s="344"/>
      <c r="K93" s="344"/>
      <c r="L93" s="344"/>
      <c r="M93" s="344"/>
      <c r="N93" s="344"/>
      <c r="O93" s="345"/>
      <c r="P93" s="804"/>
      <c r="Q93" s="819"/>
      <c r="R93" s="802"/>
      <c r="S93" s="802"/>
      <c r="T93" s="802"/>
      <c r="U93" s="63"/>
      <c r="AE93" s="66"/>
      <c r="AF93" s="56"/>
    </row>
    <row r="94" spans="1:33" ht="10.15" customHeight="1" x14ac:dyDescent="0.4">
      <c r="P94" s="804"/>
      <c r="Q94" s="114"/>
      <c r="R94" s="105"/>
      <c r="S94" s="801">
        <v>4</v>
      </c>
      <c r="T94" s="811" t="s">
        <v>70</v>
      </c>
      <c r="U94" s="812"/>
      <c r="V94" s="829"/>
      <c r="W94" s="341"/>
      <c r="X94" s="341"/>
      <c r="Y94" s="341"/>
      <c r="Z94" s="341"/>
      <c r="AA94" s="342"/>
      <c r="AF94" s="66"/>
    </row>
    <row r="95" spans="1:33" ht="10.15" customHeight="1" x14ac:dyDescent="0.4">
      <c r="A95" s="112"/>
      <c r="P95" s="66"/>
      <c r="S95" s="801"/>
      <c r="T95" s="813"/>
      <c r="U95" s="814"/>
      <c r="V95" s="830"/>
      <c r="W95" s="344"/>
      <c r="X95" s="344"/>
      <c r="Y95" s="344"/>
      <c r="Z95" s="344"/>
      <c r="AA95" s="345"/>
      <c r="AF95" s="66"/>
    </row>
    <row r="96" spans="1:33" ht="10.15" customHeight="1" x14ac:dyDescent="0.4">
      <c r="T96" s="63"/>
      <c r="U96" s="63"/>
      <c r="AF96" s="66"/>
    </row>
    <row r="97" spans="1:32" ht="10.15" customHeight="1" x14ac:dyDescent="0.4">
      <c r="A97" s="63"/>
      <c r="T97" s="63"/>
      <c r="U97" s="63"/>
      <c r="AF97" s="66"/>
    </row>
    <row r="98" spans="1:32" ht="10.15" customHeight="1" x14ac:dyDescent="0.4">
      <c r="A98" s="112"/>
      <c r="S98" s="801">
        <v>5</v>
      </c>
      <c r="T98" s="811" t="s">
        <v>71</v>
      </c>
      <c r="U98" s="846"/>
      <c r="V98" s="829"/>
      <c r="W98" s="341"/>
      <c r="X98" s="341"/>
      <c r="Y98" s="341"/>
      <c r="Z98" s="341"/>
      <c r="AA98" s="342"/>
      <c r="AF98" s="66"/>
    </row>
    <row r="99" spans="1:32" ht="10.15" customHeight="1" x14ac:dyDescent="0.4">
      <c r="Q99" s="103"/>
      <c r="R99" s="104"/>
      <c r="S99" s="801"/>
      <c r="T99" s="813"/>
      <c r="U99" s="847"/>
      <c r="V99" s="830"/>
      <c r="W99" s="344"/>
      <c r="X99" s="344"/>
      <c r="Y99" s="344"/>
      <c r="Z99" s="344"/>
      <c r="AA99" s="345"/>
      <c r="AE99" s="66"/>
    </row>
    <row r="100" spans="1:32" ht="10.15" customHeight="1" x14ac:dyDescent="0.4">
      <c r="G100" s="811" t="s">
        <v>72</v>
      </c>
      <c r="H100" s="812"/>
      <c r="I100" s="832"/>
      <c r="J100" s="341"/>
      <c r="K100" s="341"/>
      <c r="L100" s="341"/>
      <c r="M100" s="341"/>
      <c r="N100" s="341"/>
      <c r="O100" s="342"/>
      <c r="P100" s="68"/>
      <c r="Q100" s="819" t="s">
        <v>1</v>
      </c>
      <c r="R100" s="802" t="s">
        <v>21</v>
      </c>
      <c r="S100" s="802"/>
      <c r="T100" s="802"/>
      <c r="U100" s="59"/>
      <c r="V100" s="104"/>
      <c r="W100" s="104"/>
      <c r="X100" s="104"/>
      <c r="Y100" s="104"/>
      <c r="Z100" s="104"/>
      <c r="AA100" s="104"/>
    </row>
    <row r="101" spans="1:32" ht="10.15" customHeight="1" x14ac:dyDescent="0.4">
      <c r="G101" s="813"/>
      <c r="H101" s="814"/>
      <c r="I101" s="833"/>
      <c r="J101" s="344"/>
      <c r="K101" s="344"/>
      <c r="L101" s="344"/>
      <c r="M101" s="344"/>
      <c r="N101" s="344"/>
      <c r="O101" s="345"/>
      <c r="P101" s="804"/>
      <c r="Q101" s="819"/>
      <c r="R101" s="802"/>
      <c r="S101" s="802"/>
      <c r="T101" s="802"/>
      <c r="U101" s="120"/>
      <c r="V101" s="105"/>
      <c r="W101" s="105"/>
      <c r="X101" s="105"/>
      <c r="Y101" s="105"/>
      <c r="Z101" s="105"/>
      <c r="AA101" s="105"/>
    </row>
    <row r="102" spans="1:32" ht="10.15" customHeight="1" x14ac:dyDescent="0.4">
      <c r="P102" s="804"/>
      <c r="Q102" s="114"/>
      <c r="R102" s="105"/>
      <c r="S102" s="801">
        <v>6</v>
      </c>
      <c r="T102" s="811" t="s">
        <v>73</v>
      </c>
      <c r="U102" s="846"/>
      <c r="V102" s="829"/>
      <c r="W102" s="341"/>
      <c r="X102" s="341"/>
      <c r="Y102" s="341"/>
      <c r="Z102" s="341"/>
      <c r="AA102" s="342"/>
      <c r="AE102" s="66"/>
    </row>
    <row r="103" spans="1:32" ht="10.15" customHeight="1" x14ac:dyDescent="0.4">
      <c r="P103" s="66"/>
      <c r="S103" s="801"/>
      <c r="T103" s="813"/>
      <c r="U103" s="847"/>
      <c r="V103" s="830"/>
      <c r="W103" s="344"/>
      <c r="X103" s="344"/>
      <c r="Y103" s="344"/>
      <c r="Z103" s="344"/>
      <c r="AA103" s="345"/>
      <c r="AE103" s="66"/>
    </row>
    <row r="104" spans="1:32" ht="10.15" customHeight="1" x14ac:dyDescent="0.4">
      <c r="P104" s="66"/>
      <c r="S104" s="63"/>
      <c r="T104" s="63"/>
      <c r="U104" s="63"/>
    </row>
    <row r="105" spans="1:32" ht="10.15" customHeight="1" x14ac:dyDescent="0.4">
      <c r="P105" s="66"/>
      <c r="S105" s="63"/>
      <c r="T105" s="63"/>
      <c r="U105" s="63"/>
    </row>
    <row r="106" spans="1:32" ht="10.15" customHeight="1" x14ac:dyDescent="0.4">
      <c r="S106" s="801">
        <v>7</v>
      </c>
      <c r="T106" s="811" t="s">
        <v>74</v>
      </c>
      <c r="U106" s="846"/>
      <c r="V106" s="829"/>
      <c r="W106" s="341"/>
      <c r="X106" s="341"/>
      <c r="Y106" s="341"/>
      <c r="Z106" s="341"/>
      <c r="AA106" s="342"/>
      <c r="AE106" s="66"/>
    </row>
    <row r="107" spans="1:32" ht="10.15" customHeight="1" x14ac:dyDescent="0.4">
      <c r="Q107" s="103"/>
      <c r="R107" s="104"/>
      <c r="S107" s="801"/>
      <c r="T107" s="813"/>
      <c r="U107" s="847"/>
      <c r="V107" s="830"/>
      <c r="W107" s="344"/>
      <c r="X107" s="344"/>
      <c r="Y107" s="344"/>
      <c r="Z107" s="344"/>
      <c r="AA107" s="345"/>
      <c r="AE107" s="66"/>
    </row>
    <row r="108" spans="1:32" ht="10.15" customHeight="1" x14ac:dyDescent="0.4">
      <c r="G108" s="811" t="s">
        <v>75</v>
      </c>
      <c r="H108" s="812"/>
      <c r="I108" s="832"/>
      <c r="J108" s="341"/>
      <c r="K108" s="341"/>
      <c r="L108" s="341"/>
      <c r="M108" s="341"/>
      <c r="N108" s="341"/>
      <c r="O108" s="342"/>
      <c r="P108" s="68"/>
      <c r="Q108" s="819" t="s">
        <v>2</v>
      </c>
      <c r="R108" s="802" t="s">
        <v>76</v>
      </c>
      <c r="S108" s="802"/>
      <c r="T108" s="802"/>
      <c r="U108" s="63"/>
    </row>
    <row r="109" spans="1:32" ht="10.15" customHeight="1" x14ac:dyDescent="0.4">
      <c r="G109" s="813"/>
      <c r="H109" s="814"/>
      <c r="I109" s="833"/>
      <c r="J109" s="344"/>
      <c r="K109" s="344"/>
      <c r="L109" s="344"/>
      <c r="M109" s="344"/>
      <c r="N109" s="344"/>
      <c r="O109" s="345"/>
      <c r="P109" s="804"/>
      <c r="Q109" s="819"/>
      <c r="R109" s="802"/>
      <c r="S109" s="802"/>
      <c r="T109" s="802"/>
      <c r="U109" s="63"/>
    </row>
    <row r="110" spans="1:32" ht="10.15" customHeight="1" x14ac:dyDescent="0.4">
      <c r="P110" s="804"/>
      <c r="Q110" s="114"/>
      <c r="R110" s="105"/>
      <c r="S110" s="801">
        <v>8</v>
      </c>
      <c r="T110" s="811" t="s">
        <v>77</v>
      </c>
      <c r="U110" s="846"/>
      <c r="V110" s="829"/>
      <c r="W110" s="341"/>
      <c r="X110" s="341"/>
      <c r="Y110" s="341"/>
      <c r="Z110" s="341"/>
      <c r="AA110" s="342"/>
      <c r="AE110" s="66"/>
    </row>
    <row r="111" spans="1:32" ht="10.15" customHeight="1" x14ac:dyDescent="0.4">
      <c r="P111" s="66"/>
      <c r="S111" s="801"/>
      <c r="T111" s="813"/>
      <c r="U111" s="847"/>
      <c r="V111" s="830"/>
      <c r="W111" s="344"/>
      <c r="X111" s="344"/>
      <c r="Y111" s="344"/>
      <c r="Z111" s="344"/>
      <c r="AA111" s="345"/>
      <c r="AE111" s="66"/>
    </row>
    <row r="112" spans="1:32" ht="10.15" customHeight="1" x14ac:dyDescent="0.4">
      <c r="P112" s="66"/>
      <c r="T112" s="63"/>
      <c r="U112" s="63"/>
    </row>
    <row r="113" spans="1:42" ht="10.15" customHeight="1" x14ac:dyDescent="0.4">
      <c r="P113" s="66"/>
      <c r="T113" s="63"/>
      <c r="U113" s="63"/>
    </row>
    <row r="114" spans="1:42" ht="10.15" customHeight="1" x14ac:dyDescent="0.4">
      <c r="S114" s="801">
        <v>9</v>
      </c>
      <c r="T114" s="811" t="s">
        <v>78</v>
      </c>
      <c r="U114" s="846"/>
      <c r="V114" s="829"/>
      <c r="W114" s="341"/>
      <c r="X114" s="341"/>
      <c r="Y114" s="341"/>
      <c r="Z114" s="341"/>
      <c r="AA114" s="342"/>
    </row>
    <row r="115" spans="1:42" ht="10.15" customHeight="1" x14ac:dyDescent="0.4">
      <c r="Q115" s="103"/>
      <c r="R115" s="104"/>
      <c r="S115" s="801"/>
      <c r="T115" s="813"/>
      <c r="U115" s="847"/>
      <c r="V115" s="830"/>
      <c r="W115" s="344"/>
      <c r="X115" s="344"/>
      <c r="Y115" s="344"/>
      <c r="Z115" s="344"/>
      <c r="AA115" s="345"/>
    </row>
    <row r="116" spans="1:42" ht="10.15" customHeight="1" x14ac:dyDescent="0.4">
      <c r="G116" s="811" t="s">
        <v>79</v>
      </c>
      <c r="H116" s="812"/>
      <c r="I116" s="832"/>
      <c r="J116" s="341"/>
      <c r="K116" s="341"/>
      <c r="L116" s="341"/>
      <c r="M116" s="341"/>
      <c r="N116" s="341"/>
      <c r="O116" s="342"/>
      <c r="P116" s="68"/>
      <c r="Q116" s="819" t="s">
        <v>3</v>
      </c>
      <c r="R116" s="802" t="s">
        <v>80</v>
      </c>
      <c r="S116" s="802"/>
      <c r="T116" s="802"/>
      <c r="U116" s="63"/>
    </row>
    <row r="117" spans="1:42" ht="10.15" customHeight="1" x14ac:dyDescent="0.4">
      <c r="G117" s="813"/>
      <c r="H117" s="814"/>
      <c r="I117" s="833"/>
      <c r="J117" s="344"/>
      <c r="K117" s="344"/>
      <c r="L117" s="344"/>
      <c r="M117" s="344"/>
      <c r="N117" s="344"/>
      <c r="O117" s="345"/>
      <c r="P117" s="804"/>
      <c r="Q117" s="819"/>
      <c r="R117" s="802"/>
      <c r="S117" s="802"/>
      <c r="T117" s="802"/>
      <c r="U117" s="63"/>
    </row>
    <row r="118" spans="1:42" ht="10.15" customHeight="1" x14ac:dyDescent="0.4">
      <c r="P118" s="804"/>
      <c r="Q118" s="114"/>
      <c r="R118" s="105"/>
      <c r="S118" s="801">
        <v>10</v>
      </c>
      <c r="T118" s="811" t="s">
        <v>81</v>
      </c>
      <c r="U118" s="846"/>
      <c r="V118" s="829"/>
      <c r="W118" s="341"/>
      <c r="X118" s="341"/>
      <c r="Y118" s="341"/>
      <c r="Z118" s="341"/>
      <c r="AA118" s="342"/>
    </row>
    <row r="119" spans="1:42" ht="10.15" customHeight="1" x14ac:dyDescent="0.4">
      <c r="P119" s="66"/>
      <c r="S119" s="801"/>
      <c r="T119" s="813"/>
      <c r="U119" s="847"/>
      <c r="V119" s="830"/>
      <c r="W119" s="344"/>
      <c r="X119" s="344"/>
      <c r="Y119" s="344"/>
      <c r="Z119" s="344"/>
      <c r="AA119" s="345"/>
    </row>
    <row r="120" spans="1:42" ht="10.15" customHeight="1" x14ac:dyDescent="0.4">
      <c r="Q120" s="66"/>
      <c r="T120" s="66"/>
      <c r="W120" s="63"/>
    </row>
    <row r="121" spans="1:42" ht="10.15" customHeight="1" x14ac:dyDescent="0.4"/>
    <row r="122" spans="1:42" ht="11.45" customHeight="1" x14ac:dyDescent="0.4">
      <c r="B122" s="340" t="s">
        <v>35</v>
      </c>
      <c r="C122" s="341"/>
      <c r="D122" s="341"/>
      <c r="E122" s="341"/>
      <c r="F122" s="341"/>
      <c r="G122" s="341"/>
      <c r="H122" s="341"/>
      <c r="I122" s="341"/>
      <c r="J122" s="341"/>
      <c r="K122" s="341"/>
      <c r="L122" s="341"/>
      <c r="M122" s="342"/>
      <c r="W122" s="63"/>
      <c r="Y122" s="802"/>
      <c r="Z122" s="802"/>
      <c r="AA122" s="802"/>
      <c r="AB122" s="802"/>
      <c r="AC122" s="802"/>
      <c r="AD122" s="802"/>
      <c r="AE122" s="802"/>
      <c r="AF122" s="802"/>
      <c r="AG122" s="802"/>
    </row>
    <row r="123" spans="1:42" ht="11.45" customHeight="1" x14ac:dyDescent="0.4">
      <c r="B123" s="343"/>
      <c r="C123" s="344"/>
      <c r="D123" s="344"/>
      <c r="E123" s="344"/>
      <c r="F123" s="344"/>
      <c r="G123" s="344"/>
      <c r="H123" s="344"/>
      <c r="I123" s="344"/>
      <c r="J123" s="344"/>
      <c r="K123" s="344"/>
      <c r="L123" s="344"/>
      <c r="M123" s="345"/>
    </row>
    <row r="124" spans="1:42" x14ac:dyDescent="0.4">
      <c r="Y124" s="848" t="s">
        <v>123</v>
      </c>
      <c r="Z124" s="848"/>
      <c r="AA124" s="848"/>
      <c r="AB124" s="848"/>
      <c r="AC124" s="848"/>
      <c r="AD124" s="848"/>
      <c r="AE124" s="848"/>
      <c r="AF124" s="848"/>
      <c r="AG124" s="848"/>
      <c r="AH124" s="344"/>
    </row>
    <row r="125" spans="1:42" x14ac:dyDescent="0.4">
      <c r="B125" s="811" t="s">
        <v>36</v>
      </c>
      <c r="C125" s="341"/>
      <c r="D125" s="341"/>
      <c r="E125" s="342"/>
      <c r="F125" s="811" t="s">
        <v>37</v>
      </c>
      <c r="G125" s="341"/>
      <c r="H125" s="341"/>
      <c r="I125" s="341"/>
      <c r="J125" s="341"/>
      <c r="K125" s="341"/>
      <c r="L125" s="341"/>
      <c r="M125" s="341"/>
      <c r="N125" s="341"/>
      <c r="O125" s="341"/>
      <c r="P125" s="341"/>
      <c r="Q125" s="341"/>
      <c r="R125" s="341"/>
      <c r="S125" s="341"/>
      <c r="T125" s="341"/>
      <c r="U125" s="341"/>
      <c r="V125" s="341"/>
      <c r="W125" s="341"/>
      <c r="X125" s="341"/>
      <c r="Y125" s="341"/>
      <c r="Z125" s="341"/>
      <c r="AA125" s="341"/>
      <c r="AB125" s="342"/>
      <c r="AC125" s="811" t="s">
        <v>38</v>
      </c>
      <c r="AD125" s="812"/>
      <c r="AE125" s="812"/>
      <c r="AF125" s="812"/>
      <c r="AG125" s="812"/>
      <c r="AH125" s="342"/>
    </row>
    <row r="126" spans="1:42" x14ac:dyDescent="0.4">
      <c r="B126" s="343"/>
      <c r="C126" s="344"/>
      <c r="D126" s="344"/>
      <c r="E126" s="345"/>
      <c r="F126" s="343"/>
      <c r="G126" s="344"/>
      <c r="H126" s="344"/>
      <c r="I126" s="344"/>
      <c r="J126" s="344"/>
      <c r="K126" s="344"/>
      <c r="L126" s="344"/>
      <c r="M126" s="344"/>
      <c r="N126" s="344"/>
      <c r="O126" s="344"/>
      <c r="P126" s="344"/>
      <c r="Q126" s="344"/>
      <c r="R126" s="344"/>
      <c r="S126" s="344"/>
      <c r="T126" s="344"/>
      <c r="U126" s="344"/>
      <c r="V126" s="344"/>
      <c r="W126" s="344"/>
      <c r="X126" s="344"/>
      <c r="Y126" s="344"/>
      <c r="Z126" s="344"/>
      <c r="AA126" s="344"/>
      <c r="AB126" s="345"/>
      <c r="AC126" s="813" t="s">
        <v>39</v>
      </c>
      <c r="AD126" s="814"/>
      <c r="AE126" s="814"/>
      <c r="AF126" s="814"/>
      <c r="AG126" s="814"/>
      <c r="AH126" s="345"/>
    </row>
    <row r="127" spans="1:42" ht="11.45" customHeight="1" x14ac:dyDescent="0.4"/>
    <row r="128" spans="1:42" ht="13.5" customHeight="1" x14ac:dyDescent="0.4">
      <c r="A128" s="63"/>
      <c r="B128" s="811" t="s">
        <v>0</v>
      </c>
      <c r="C128" s="849" t="s">
        <v>10</v>
      </c>
      <c r="D128" s="849"/>
      <c r="E128" s="850"/>
      <c r="F128" s="811">
        <v>1</v>
      </c>
      <c r="G128" s="812"/>
      <c r="H128" s="855"/>
      <c r="I128" s="856"/>
      <c r="J128" s="856"/>
      <c r="K128" s="856"/>
      <c r="L128" s="856"/>
      <c r="M128" s="857"/>
      <c r="N128" s="822"/>
      <c r="O128" s="832"/>
      <c r="P128" s="59"/>
      <c r="Q128" s="59" t="s">
        <v>8</v>
      </c>
      <c r="R128" s="59"/>
      <c r="S128" s="811"/>
      <c r="T128" s="832"/>
      <c r="U128" s="861"/>
      <c r="V128" s="862"/>
      <c r="W128" s="862"/>
      <c r="X128" s="862"/>
      <c r="Y128" s="862"/>
      <c r="Z128" s="863"/>
      <c r="AA128" s="811">
        <v>2</v>
      </c>
      <c r="AB128" s="812"/>
      <c r="AC128" s="811" t="s">
        <v>82</v>
      </c>
      <c r="AD128" s="812"/>
      <c r="AE128" s="812"/>
      <c r="AF128" s="812"/>
      <c r="AG128" s="812"/>
      <c r="AH128" s="342"/>
      <c r="AO128" s="63"/>
      <c r="AP128" s="63"/>
    </row>
    <row r="129" spans="1:42" ht="13.5" customHeight="1" x14ac:dyDescent="0.4">
      <c r="A129" s="63"/>
      <c r="B129" s="813"/>
      <c r="C129" s="851"/>
      <c r="D129" s="851"/>
      <c r="E129" s="852"/>
      <c r="F129" s="813"/>
      <c r="G129" s="814"/>
      <c r="H129" s="858"/>
      <c r="I129" s="848"/>
      <c r="J129" s="848"/>
      <c r="K129" s="848"/>
      <c r="L129" s="848"/>
      <c r="M129" s="859"/>
      <c r="N129" s="824"/>
      <c r="O129" s="833"/>
      <c r="P129" s="115"/>
      <c r="Q129" s="116" t="s">
        <v>8</v>
      </c>
      <c r="R129" s="117"/>
      <c r="S129" s="813"/>
      <c r="T129" s="833"/>
      <c r="U129" s="864"/>
      <c r="V129" s="865"/>
      <c r="W129" s="865"/>
      <c r="X129" s="865"/>
      <c r="Y129" s="865"/>
      <c r="Z129" s="866"/>
      <c r="AA129" s="813"/>
      <c r="AB129" s="814"/>
      <c r="AC129" s="813"/>
      <c r="AD129" s="814"/>
      <c r="AE129" s="814"/>
      <c r="AF129" s="814"/>
      <c r="AG129" s="814"/>
      <c r="AH129" s="345"/>
      <c r="AO129" s="63"/>
      <c r="AP129" s="63"/>
    </row>
    <row r="130" spans="1:42" ht="13.5" customHeight="1" x14ac:dyDescent="0.4">
      <c r="B130" s="66"/>
      <c r="I130" s="860" t="s">
        <v>40</v>
      </c>
      <c r="J130" s="341"/>
      <c r="K130" s="341"/>
      <c r="L130" s="341"/>
      <c r="M130" s="341"/>
      <c r="O130" s="119"/>
      <c r="P130" s="105"/>
      <c r="Q130" s="120" t="s">
        <v>41</v>
      </c>
      <c r="R130" s="105"/>
      <c r="S130" s="119"/>
      <c r="U130" s="341" t="s">
        <v>42</v>
      </c>
      <c r="V130" s="341"/>
      <c r="W130" s="341"/>
      <c r="X130" s="341"/>
      <c r="Y130" s="341"/>
      <c r="AG130" s="112"/>
    </row>
    <row r="131" spans="1:42" ht="13.5" customHeight="1" x14ac:dyDescent="0.4">
      <c r="B131" s="66"/>
      <c r="Q131" s="63"/>
      <c r="AG131" s="112"/>
    </row>
    <row r="132" spans="1:42" ht="13.5" customHeight="1" x14ac:dyDescent="0.4">
      <c r="B132" s="811" t="s">
        <v>9</v>
      </c>
      <c r="C132" s="849" t="s">
        <v>11</v>
      </c>
      <c r="D132" s="849"/>
      <c r="E132" s="850"/>
      <c r="F132" s="811">
        <v>3</v>
      </c>
      <c r="G132" s="812"/>
      <c r="H132" s="855"/>
      <c r="I132" s="856"/>
      <c r="J132" s="856"/>
      <c r="K132" s="856"/>
      <c r="L132" s="856"/>
      <c r="M132" s="857"/>
      <c r="N132" s="822"/>
      <c r="O132" s="832"/>
      <c r="P132" s="121"/>
      <c r="Q132" s="121" t="s">
        <v>8</v>
      </c>
      <c r="R132" s="121"/>
      <c r="S132" s="811"/>
      <c r="T132" s="832"/>
      <c r="U132" s="861"/>
      <c r="V132" s="862"/>
      <c r="W132" s="862"/>
      <c r="X132" s="862"/>
      <c r="Y132" s="862"/>
      <c r="Z132" s="863"/>
      <c r="AA132" s="811">
        <v>4</v>
      </c>
      <c r="AB132" s="812"/>
      <c r="AC132" s="811" t="s">
        <v>83</v>
      </c>
      <c r="AD132" s="812"/>
      <c r="AE132" s="812"/>
      <c r="AF132" s="812"/>
      <c r="AG132" s="812"/>
      <c r="AH132" s="342"/>
      <c r="AO132" s="63"/>
      <c r="AP132" s="63"/>
    </row>
    <row r="133" spans="1:42" ht="13.5" customHeight="1" x14ac:dyDescent="0.4">
      <c r="B133" s="813"/>
      <c r="C133" s="851"/>
      <c r="D133" s="851"/>
      <c r="E133" s="852"/>
      <c r="F133" s="813"/>
      <c r="G133" s="814"/>
      <c r="H133" s="858"/>
      <c r="I133" s="848"/>
      <c r="J133" s="848"/>
      <c r="K133" s="848"/>
      <c r="L133" s="848"/>
      <c r="M133" s="859"/>
      <c r="N133" s="824"/>
      <c r="O133" s="833"/>
      <c r="P133" s="120"/>
      <c r="Q133" s="120" t="s">
        <v>8</v>
      </c>
      <c r="R133" s="120"/>
      <c r="S133" s="813"/>
      <c r="T133" s="833"/>
      <c r="U133" s="864"/>
      <c r="V133" s="865"/>
      <c r="W133" s="865"/>
      <c r="X133" s="865"/>
      <c r="Y133" s="865"/>
      <c r="Z133" s="866"/>
      <c r="AA133" s="813"/>
      <c r="AB133" s="814"/>
      <c r="AC133" s="813"/>
      <c r="AD133" s="814"/>
      <c r="AE133" s="814"/>
      <c r="AF133" s="814"/>
      <c r="AG133" s="814"/>
      <c r="AH133" s="345"/>
      <c r="AO133" s="63"/>
      <c r="AP133" s="63"/>
    </row>
    <row r="134" spans="1:42" ht="13.5" customHeight="1" x14ac:dyDescent="0.4">
      <c r="B134" s="66"/>
      <c r="I134" s="860" t="s">
        <v>40</v>
      </c>
      <c r="J134" s="341"/>
      <c r="K134" s="341"/>
      <c r="L134" s="341"/>
      <c r="M134" s="341"/>
      <c r="O134" s="119"/>
      <c r="P134" s="105"/>
      <c r="Q134" s="120" t="s">
        <v>41</v>
      </c>
      <c r="R134" s="105"/>
      <c r="S134" s="119"/>
      <c r="U134" s="341" t="s">
        <v>42</v>
      </c>
      <c r="V134" s="341"/>
      <c r="W134" s="341"/>
      <c r="X134" s="341"/>
      <c r="Y134" s="341"/>
      <c r="AG134" s="112"/>
    </row>
    <row r="135" spans="1:42" ht="13.5" customHeight="1" x14ac:dyDescent="0.4">
      <c r="B135" s="66"/>
      <c r="Q135" s="63"/>
      <c r="AG135" s="112"/>
    </row>
    <row r="136" spans="1:42" ht="13.5" customHeight="1" x14ac:dyDescent="0.4">
      <c r="B136" s="811" t="s">
        <v>1</v>
      </c>
      <c r="C136" s="849" t="s">
        <v>43</v>
      </c>
      <c r="D136" s="849"/>
      <c r="E136" s="850"/>
      <c r="F136" s="811">
        <v>5</v>
      </c>
      <c r="G136" s="846"/>
      <c r="H136" s="855"/>
      <c r="I136" s="856"/>
      <c r="J136" s="856"/>
      <c r="K136" s="856"/>
      <c r="L136" s="856"/>
      <c r="M136" s="857"/>
      <c r="N136" s="822"/>
      <c r="O136" s="832"/>
      <c r="P136" s="121"/>
      <c r="Q136" s="121" t="s">
        <v>8</v>
      </c>
      <c r="R136" s="121"/>
      <c r="S136" s="811"/>
      <c r="T136" s="832"/>
      <c r="U136" s="861"/>
      <c r="V136" s="862"/>
      <c r="W136" s="862"/>
      <c r="X136" s="862"/>
      <c r="Y136" s="862"/>
      <c r="Z136" s="863"/>
      <c r="AA136" s="811">
        <v>6</v>
      </c>
      <c r="AB136" s="846"/>
      <c r="AC136" s="811" t="s">
        <v>84</v>
      </c>
      <c r="AD136" s="812"/>
      <c r="AE136" s="812"/>
      <c r="AF136" s="812"/>
      <c r="AG136" s="812"/>
      <c r="AH136" s="342"/>
      <c r="AO136" s="63"/>
      <c r="AP136" s="63"/>
    </row>
    <row r="137" spans="1:42" ht="13.5" customHeight="1" x14ac:dyDescent="0.4">
      <c r="B137" s="813"/>
      <c r="C137" s="851"/>
      <c r="D137" s="851"/>
      <c r="E137" s="852"/>
      <c r="F137" s="813"/>
      <c r="G137" s="847"/>
      <c r="H137" s="858"/>
      <c r="I137" s="848"/>
      <c r="J137" s="848"/>
      <c r="K137" s="848"/>
      <c r="L137" s="848"/>
      <c r="M137" s="859"/>
      <c r="N137" s="824"/>
      <c r="O137" s="833"/>
      <c r="P137" s="120"/>
      <c r="Q137" s="120" t="s">
        <v>8</v>
      </c>
      <c r="R137" s="120"/>
      <c r="S137" s="813"/>
      <c r="T137" s="833"/>
      <c r="U137" s="864"/>
      <c r="V137" s="865"/>
      <c r="W137" s="865"/>
      <c r="X137" s="865"/>
      <c r="Y137" s="865"/>
      <c r="Z137" s="866"/>
      <c r="AA137" s="813"/>
      <c r="AB137" s="847"/>
      <c r="AC137" s="813"/>
      <c r="AD137" s="814"/>
      <c r="AE137" s="814"/>
      <c r="AF137" s="814"/>
      <c r="AG137" s="814"/>
      <c r="AH137" s="345"/>
      <c r="AO137" s="63"/>
      <c r="AP137" s="63"/>
    </row>
    <row r="138" spans="1:42" ht="13.5" customHeight="1" x14ac:dyDescent="0.4">
      <c r="B138" s="66"/>
      <c r="I138" s="860" t="s">
        <v>40</v>
      </c>
      <c r="J138" s="341"/>
      <c r="K138" s="341"/>
      <c r="L138" s="341"/>
      <c r="M138" s="341"/>
      <c r="O138" s="119"/>
      <c r="P138" s="105"/>
      <c r="Q138" s="120" t="s">
        <v>41</v>
      </c>
      <c r="R138" s="105"/>
      <c r="S138" s="119"/>
      <c r="U138" s="341" t="s">
        <v>42</v>
      </c>
      <c r="V138" s="341"/>
      <c r="W138" s="341"/>
      <c r="X138" s="341"/>
      <c r="Y138" s="341"/>
      <c r="AG138" s="112"/>
    </row>
    <row r="139" spans="1:42" ht="13.5" customHeight="1" x14ac:dyDescent="0.4">
      <c r="B139" s="66"/>
      <c r="Q139" s="63"/>
      <c r="AG139" s="112"/>
    </row>
    <row r="140" spans="1:42" ht="13.5" customHeight="1" x14ac:dyDescent="0.4">
      <c r="B140" s="811" t="s">
        <v>2</v>
      </c>
      <c r="C140" s="849" t="s">
        <v>85</v>
      </c>
      <c r="D140" s="849"/>
      <c r="E140" s="850"/>
      <c r="F140" s="811">
        <v>7</v>
      </c>
      <c r="G140" s="846"/>
      <c r="H140" s="855"/>
      <c r="I140" s="856"/>
      <c r="J140" s="856"/>
      <c r="K140" s="856"/>
      <c r="L140" s="856"/>
      <c r="M140" s="857"/>
      <c r="N140" s="822"/>
      <c r="O140" s="832"/>
      <c r="P140" s="121"/>
      <c r="Q140" s="121" t="s">
        <v>8</v>
      </c>
      <c r="R140" s="121"/>
      <c r="S140" s="811"/>
      <c r="T140" s="832"/>
      <c r="U140" s="861"/>
      <c r="V140" s="862"/>
      <c r="W140" s="862"/>
      <c r="X140" s="862"/>
      <c r="Y140" s="862"/>
      <c r="Z140" s="863"/>
      <c r="AA140" s="811">
        <v>8</v>
      </c>
      <c r="AB140" s="846"/>
      <c r="AC140" s="811" t="s">
        <v>86</v>
      </c>
      <c r="AD140" s="812"/>
      <c r="AE140" s="812"/>
      <c r="AF140" s="812"/>
      <c r="AG140" s="812"/>
      <c r="AH140" s="342"/>
      <c r="AO140" s="63"/>
      <c r="AP140" s="63"/>
    </row>
    <row r="141" spans="1:42" ht="13.5" customHeight="1" x14ac:dyDescent="0.4">
      <c r="B141" s="813"/>
      <c r="C141" s="851"/>
      <c r="D141" s="851"/>
      <c r="E141" s="852"/>
      <c r="F141" s="813"/>
      <c r="G141" s="847"/>
      <c r="H141" s="858"/>
      <c r="I141" s="848"/>
      <c r="J141" s="848"/>
      <c r="K141" s="848"/>
      <c r="L141" s="848"/>
      <c r="M141" s="859"/>
      <c r="N141" s="824"/>
      <c r="O141" s="833"/>
      <c r="P141" s="120"/>
      <c r="Q141" s="120" t="s">
        <v>8</v>
      </c>
      <c r="R141" s="120"/>
      <c r="S141" s="813"/>
      <c r="T141" s="833"/>
      <c r="U141" s="864"/>
      <c r="V141" s="865"/>
      <c r="W141" s="865"/>
      <c r="X141" s="865"/>
      <c r="Y141" s="865"/>
      <c r="Z141" s="866"/>
      <c r="AA141" s="813"/>
      <c r="AB141" s="847"/>
      <c r="AC141" s="813"/>
      <c r="AD141" s="814"/>
      <c r="AE141" s="814"/>
      <c r="AF141" s="814"/>
      <c r="AG141" s="814"/>
      <c r="AH141" s="345"/>
      <c r="AO141" s="63"/>
      <c r="AP141" s="63"/>
    </row>
    <row r="142" spans="1:42" ht="13.5" customHeight="1" x14ac:dyDescent="0.4">
      <c r="B142" s="66"/>
      <c r="I142" s="860" t="s">
        <v>40</v>
      </c>
      <c r="J142" s="341"/>
      <c r="K142" s="341"/>
      <c r="L142" s="341"/>
      <c r="M142" s="341"/>
      <c r="O142" s="119"/>
      <c r="P142" s="105"/>
      <c r="Q142" s="120" t="s">
        <v>41</v>
      </c>
      <c r="R142" s="105"/>
      <c r="S142" s="119"/>
      <c r="U142" s="341" t="s">
        <v>42</v>
      </c>
      <c r="V142" s="341"/>
      <c r="W142" s="341"/>
      <c r="X142" s="341"/>
      <c r="Y142" s="341"/>
      <c r="AG142" s="112"/>
    </row>
    <row r="143" spans="1:42" ht="13.5" customHeight="1" x14ac:dyDescent="0.4">
      <c r="B143" s="66"/>
      <c r="Q143" s="63"/>
      <c r="AG143" s="112"/>
    </row>
    <row r="144" spans="1:42" ht="13.5" customHeight="1" x14ac:dyDescent="0.4">
      <c r="B144" s="811" t="s">
        <v>3</v>
      </c>
      <c r="C144" s="849" t="s">
        <v>87</v>
      </c>
      <c r="D144" s="849"/>
      <c r="E144" s="850"/>
      <c r="F144" s="811">
        <v>9</v>
      </c>
      <c r="G144" s="846"/>
      <c r="H144" s="855"/>
      <c r="I144" s="856"/>
      <c r="J144" s="856"/>
      <c r="K144" s="856"/>
      <c r="L144" s="856"/>
      <c r="M144" s="857"/>
      <c r="N144" s="822"/>
      <c r="O144" s="832"/>
      <c r="P144" s="121"/>
      <c r="Q144" s="121" t="s">
        <v>8</v>
      </c>
      <c r="R144" s="121"/>
      <c r="S144" s="811"/>
      <c r="T144" s="832"/>
      <c r="U144" s="861"/>
      <c r="V144" s="862"/>
      <c r="W144" s="862"/>
      <c r="X144" s="862"/>
      <c r="Y144" s="862"/>
      <c r="Z144" s="863"/>
      <c r="AA144" s="811">
        <v>10</v>
      </c>
      <c r="AB144" s="846"/>
      <c r="AC144" s="811" t="s">
        <v>88</v>
      </c>
      <c r="AD144" s="812"/>
      <c r="AE144" s="812"/>
      <c r="AF144" s="812"/>
      <c r="AG144" s="812"/>
      <c r="AH144" s="342"/>
      <c r="AO144" s="63"/>
      <c r="AP144" s="63"/>
    </row>
    <row r="145" spans="2:42" ht="13.5" customHeight="1" x14ac:dyDescent="0.4">
      <c r="B145" s="813"/>
      <c r="C145" s="851"/>
      <c r="D145" s="851"/>
      <c r="E145" s="852"/>
      <c r="F145" s="813"/>
      <c r="G145" s="847"/>
      <c r="H145" s="858"/>
      <c r="I145" s="848"/>
      <c r="J145" s="848"/>
      <c r="K145" s="848"/>
      <c r="L145" s="848"/>
      <c r="M145" s="859"/>
      <c r="N145" s="824"/>
      <c r="O145" s="833"/>
      <c r="P145" s="120"/>
      <c r="Q145" s="120" t="s">
        <v>8</v>
      </c>
      <c r="R145" s="120"/>
      <c r="S145" s="813"/>
      <c r="T145" s="833"/>
      <c r="U145" s="864"/>
      <c r="V145" s="865"/>
      <c r="W145" s="865"/>
      <c r="X145" s="865"/>
      <c r="Y145" s="865"/>
      <c r="Z145" s="866"/>
      <c r="AA145" s="813"/>
      <c r="AB145" s="847"/>
      <c r="AC145" s="813"/>
      <c r="AD145" s="814"/>
      <c r="AE145" s="814"/>
      <c r="AF145" s="814"/>
      <c r="AG145" s="814"/>
      <c r="AH145" s="345"/>
      <c r="AO145" s="63"/>
      <c r="AP145" s="63"/>
    </row>
    <row r="146" spans="2:42" ht="13.5" customHeight="1" x14ac:dyDescent="0.4">
      <c r="I146" s="860" t="s">
        <v>40</v>
      </c>
      <c r="J146" s="341"/>
      <c r="K146" s="341"/>
      <c r="L146" s="341"/>
      <c r="M146" s="341"/>
      <c r="O146" s="119"/>
      <c r="P146" s="105"/>
      <c r="Q146" s="120" t="s">
        <v>41</v>
      </c>
      <c r="R146" s="105"/>
      <c r="S146" s="119"/>
      <c r="U146" s="341" t="s">
        <v>42</v>
      </c>
      <c r="V146" s="341"/>
      <c r="W146" s="341"/>
      <c r="X146" s="341"/>
      <c r="Y146" s="341"/>
      <c r="AC146" s="80" t="s">
        <v>51</v>
      </c>
    </row>
    <row r="147" spans="2:42" ht="13.5" customHeight="1" x14ac:dyDescent="0.4"/>
    <row r="148" spans="2:42" ht="13.5" customHeight="1" x14ac:dyDescent="0.4"/>
  </sheetData>
  <mergeCells count="251">
    <mergeCell ref="U144:Z145"/>
    <mergeCell ref="AA144:AB145"/>
    <mergeCell ref="AC144:AH145"/>
    <mergeCell ref="I146:M146"/>
    <mergeCell ref="U146:Y146"/>
    <mergeCell ref="AF19:AG20"/>
    <mergeCell ref="AB90:AC91"/>
    <mergeCell ref="B144:B145"/>
    <mergeCell ref="C144:E145"/>
    <mergeCell ref="F144:G145"/>
    <mergeCell ref="H144:M145"/>
    <mergeCell ref="N144:O145"/>
    <mergeCell ref="S144:T145"/>
    <mergeCell ref="S140:T141"/>
    <mergeCell ref="U140:Z141"/>
    <mergeCell ref="AA140:AB141"/>
    <mergeCell ref="AC140:AH141"/>
    <mergeCell ref="I142:M142"/>
    <mergeCell ref="U142:Y142"/>
    <mergeCell ref="U136:Z137"/>
    <mergeCell ref="AA136:AB137"/>
    <mergeCell ref="AC136:AH137"/>
    <mergeCell ref="I138:M138"/>
    <mergeCell ref="U138:Y138"/>
    <mergeCell ref="B140:B141"/>
    <mergeCell ref="C140:E141"/>
    <mergeCell ref="F140:G141"/>
    <mergeCell ref="H140:M141"/>
    <mergeCell ref="N140:O141"/>
    <mergeCell ref="B136:B137"/>
    <mergeCell ref="C136:E137"/>
    <mergeCell ref="F136:G137"/>
    <mergeCell ref="H136:M137"/>
    <mergeCell ref="N136:O137"/>
    <mergeCell ref="S136:T137"/>
    <mergeCell ref="S132:T133"/>
    <mergeCell ref="U132:Z133"/>
    <mergeCell ref="AA132:AB133"/>
    <mergeCell ref="AC132:AH133"/>
    <mergeCell ref="I134:M134"/>
    <mergeCell ref="U134:Y134"/>
    <mergeCell ref="U128:Z129"/>
    <mergeCell ref="AA128:AB129"/>
    <mergeCell ref="AC128:AH129"/>
    <mergeCell ref="I130:M130"/>
    <mergeCell ref="U130:Y130"/>
    <mergeCell ref="S128:T129"/>
    <mergeCell ref="B132:B133"/>
    <mergeCell ref="C132:E133"/>
    <mergeCell ref="F132:G133"/>
    <mergeCell ref="H132:M133"/>
    <mergeCell ref="N132:O133"/>
    <mergeCell ref="B128:B129"/>
    <mergeCell ref="C128:E129"/>
    <mergeCell ref="F128:G129"/>
    <mergeCell ref="H128:M129"/>
    <mergeCell ref="N128:O129"/>
    <mergeCell ref="B122:M123"/>
    <mergeCell ref="Y122:AG122"/>
    <mergeCell ref="Y124:AH124"/>
    <mergeCell ref="B125:E126"/>
    <mergeCell ref="F125:AB126"/>
    <mergeCell ref="AC125:AH125"/>
    <mergeCell ref="AC126:AH126"/>
    <mergeCell ref="G116:I117"/>
    <mergeCell ref="J116:O117"/>
    <mergeCell ref="Q116:Q117"/>
    <mergeCell ref="R116:T117"/>
    <mergeCell ref="P117:P118"/>
    <mergeCell ref="S118:S119"/>
    <mergeCell ref="T118:U119"/>
    <mergeCell ref="S114:S115"/>
    <mergeCell ref="T114:U115"/>
    <mergeCell ref="V114:AA115"/>
    <mergeCell ref="T102:U103"/>
    <mergeCell ref="V102:AA103"/>
    <mergeCell ref="S106:S107"/>
    <mergeCell ref="T106:U107"/>
    <mergeCell ref="V106:AA107"/>
    <mergeCell ref="V118:AA119"/>
    <mergeCell ref="G108:I109"/>
    <mergeCell ref="J108:O109"/>
    <mergeCell ref="Q108:Q109"/>
    <mergeCell ref="R108:T109"/>
    <mergeCell ref="P109:P110"/>
    <mergeCell ref="V94:AA95"/>
    <mergeCell ref="S98:S99"/>
    <mergeCell ref="T98:U99"/>
    <mergeCell ref="V98:AA99"/>
    <mergeCell ref="G100:I101"/>
    <mergeCell ref="J100:O101"/>
    <mergeCell ref="Q100:Q101"/>
    <mergeCell ref="R100:T101"/>
    <mergeCell ref="P101:P102"/>
    <mergeCell ref="S102:S103"/>
    <mergeCell ref="S110:S111"/>
    <mergeCell ref="T110:U111"/>
    <mergeCell ref="V110:AA111"/>
    <mergeCell ref="S90:S91"/>
    <mergeCell ref="T90:U91"/>
    <mergeCell ref="V90:AA91"/>
    <mergeCell ref="G92:I93"/>
    <mergeCell ref="J92:O93"/>
    <mergeCell ref="Q92:Q93"/>
    <mergeCell ref="R92:T93"/>
    <mergeCell ref="P93:P94"/>
    <mergeCell ref="S94:S95"/>
    <mergeCell ref="T94:U95"/>
    <mergeCell ref="S86:S87"/>
    <mergeCell ref="T86:U87"/>
    <mergeCell ref="V86:AA87"/>
    <mergeCell ref="S88:S89"/>
    <mergeCell ref="T88:U89"/>
    <mergeCell ref="V88:AA89"/>
    <mergeCell ref="A76:AH76"/>
    <mergeCell ref="B78:M79"/>
    <mergeCell ref="S82:S83"/>
    <mergeCell ref="T82:U83"/>
    <mergeCell ref="V82:AA83"/>
    <mergeCell ref="G84:I85"/>
    <mergeCell ref="J84:O85"/>
    <mergeCell ref="Q84:Q85"/>
    <mergeCell ref="R84:T85"/>
    <mergeCell ref="P85:P86"/>
    <mergeCell ref="E72:G72"/>
    <mergeCell ref="H72:Q72"/>
    <mergeCell ref="R72:T72"/>
    <mergeCell ref="U72:AD72"/>
    <mergeCell ref="A74:AH74"/>
    <mergeCell ref="A75:AH75"/>
    <mergeCell ref="E70:G70"/>
    <mergeCell ref="H70:Q70"/>
    <mergeCell ref="R70:T70"/>
    <mergeCell ref="U70:AD70"/>
    <mergeCell ref="E71:G71"/>
    <mergeCell ref="H71:Q71"/>
    <mergeCell ref="R71:T71"/>
    <mergeCell ref="U71:AD71"/>
    <mergeCell ref="E68:G68"/>
    <mergeCell ref="H68:Q68"/>
    <mergeCell ref="R68:T68"/>
    <mergeCell ref="U68:AD68"/>
    <mergeCell ref="E69:G69"/>
    <mergeCell ref="H69:Q69"/>
    <mergeCell ref="R69:T69"/>
    <mergeCell ref="U69:AD69"/>
    <mergeCell ref="U62:Z63"/>
    <mergeCell ref="AA62:AB63"/>
    <mergeCell ref="AC62:AH63"/>
    <mergeCell ref="I64:M64"/>
    <mergeCell ref="U64:Y64"/>
    <mergeCell ref="O67:U67"/>
    <mergeCell ref="B62:B63"/>
    <mergeCell ref="C62:E63"/>
    <mergeCell ref="F62:G63"/>
    <mergeCell ref="H62:M63"/>
    <mergeCell ref="N62:O63"/>
    <mergeCell ref="S62:T63"/>
    <mergeCell ref="S58:T59"/>
    <mergeCell ref="U58:Z59"/>
    <mergeCell ref="AA58:AB59"/>
    <mergeCell ref="B58:B59"/>
    <mergeCell ref="C58:E59"/>
    <mergeCell ref="F58:G59"/>
    <mergeCell ref="H58:M59"/>
    <mergeCell ref="N58:O59"/>
    <mergeCell ref="B54:B55"/>
    <mergeCell ref="C54:E55"/>
    <mergeCell ref="F54:G55"/>
    <mergeCell ref="H54:M55"/>
    <mergeCell ref="N54:O55"/>
    <mergeCell ref="I52:M52"/>
    <mergeCell ref="U52:Y52"/>
    <mergeCell ref="U46:Z47"/>
    <mergeCell ref="AA46:AB47"/>
    <mergeCell ref="B50:B51"/>
    <mergeCell ref="C50:E51"/>
    <mergeCell ref="F50:G51"/>
    <mergeCell ref="I48:M48"/>
    <mergeCell ref="U48:Y48"/>
    <mergeCell ref="H50:M51"/>
    <mergeCell ref="N50:O51"/>
    <mergeCell ref="S50:T51"/>
    <mergeCell ref="U50:Z51"/>
    <mergeCell ref="AA50:AB51"/>
    <mergeCell ref="AC58:AH59"/>
    <mergeCell ref="I60:M60"/>
    <mergeCell ref="U60:Y60"/>
    <mergeCell ref="U54:Z55"/>
    <mergeCell ref="AA54:AB55"/>
    <mergeCell ref="AC54:AH55"/>
    <mergeCell ref="I56:M56"/>
    <mergeCell ref="U56:Y56"/>
    <mergeCell ref="S54:T55"/>
    <mergeCell ref="AC50:AH51"/>
    <mergeCell ref="B43:E44"/>
    <mergeCell ref="F43:AB44"/>
    <mergeCell ref="AC43:AH43"/>
    <mergeCell ref="AC44:AH44"/>
    <mergeCell ref="B46:B47"/>
    <mergeCell ref="C46:E47"/>
    <mergeCell ref="F46:G47"/>
    <mergeCell ref="H46:M47"/>
    <mergeCell ref="N46:O47"/>
    <mergeCell ref="S46:T47"/>
    <mergeCell ref="AC46:AH47"/>
    <mergeCell ref="W35:W36"/>
    <mergeCell ref="X35:Y36"/>
    <mergeCell ref="Z35:AE36"/>
    <mergeCell ref="B40:M41"/>
    <mergeCell ref="Y40:AG40"/>
    <mergeCell ref="Y42:AH42"/>
    <mergeCell ref="B27:D28"/>
    <mergeCell ref="E27:J28"/>
    <mergeCell ref="B29:D30"/>
    <mergeCell ref="E29:J30"/>
    <mergeCell ref="S30:S31"/>
    <mergeCell ref="T30:V31"/>
    <mergeCell ref="B31:D32"/>
    <mergeCell ref="E31:J32"/>
    <mergeCell ref="V22:X23"/>
    <mergeCell ref="B25:D26"/>
    <mergeCell ref="E25:J26"/>
    <mergeCell ref="W25:W26"/>
    <mergeCell ref="X25:Y26"/>
    <mergeCell ref="Z25:AE26"/>
    <mergeCell ref="B22:D23"/>
    <mergeCell ref="E22:J23"/>
    <mergeCell ref="L22:L23"/>
    <mergeCell ref="M22:O23"/>
    <mergeCell ref="Q22:Q23"/>
    <mergeCell ref="R22:U23"/>
    <mergeCell ref="W19:W20"/>
    <mergeCell ref="X19:Y20"/>
    <mergeCell ref="Z19:AE20"/>
    <mergeCell ref="B20:E21"/>
    <mergeCell ref="U9:U10"/>
    <mergeCell ref="V9:X10"/>
    <mergeCell ref="N11:N12"/>
    <mergeCell ref="W12:W13"/>
    <mergeCell ref="X12:Y13"/>
    <mergeCell ref="Z12:AE13"/>
    <mergeCell ref="A1:AH1"/>
    <mergeCell ref="A2:AH2"/>
    <mergeCell ref="A3:AH3"/>
    <mergeCell ref="B5:M6"/>
    <mergeCell ref="W6:W7"/>
    <mergeCell ref="X6:Y7"/>
    <mergeCell ref="Z6:AE7"/>
    <mergeCell ref="S14:S15"/>
    <mergeCell ref="T14:V15"/>
  </mergeCells>
  <phoneticPr fontId="1"/>
  <printOptions horizontalCentered="1"/>
  <pageMargins left="0.39370078740157483" right="0.39370078740157483" top="0.59055118110236227" bottom="0.19685039370078741" header="0.31496062992125984" footer="0.19685039370078741"/>
  <pageSetup paperSize="9" scale="87" orientation="portrait" r:id="rId1"/>
  <headerFooter>
    <oddFooter>&amp;C&amp;"ＭＳ ゴシック,標準"&amp;12－&amp;P+2－</oddFooter>
  </headerFooter>
  <rowBreaks count="1" manualBreakCount="1">
    <brk id="73" max="3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DC823-E177-470D-A06B-64E6A2CEC737}">
  <dimension ref="A1:H35"/>
  <sheetViews>
    <sheetView workbookViewId="0">
      <selection activeCell="F1" sqref="F1"/>
    </sheetView>
  </sheetViews>
  <sheetFormatPr defaultColWidth="9" defaultRowHeight="18.75" x14ac:dyDescent="0.4"/>
  <cols>
    <col min="1" max="1" width="2.625" style="138" customWidth="1"/>
    <col min="2" max="2" width="5.5" style="125" customWidth="1"/>
    <col min="3" max="3" width="2.5" style="125" customWidth="1"/>
    <col min="4" max="4" width="24" style="125" bestFit="1" customWidth="1"/>
    <col min="5" max="5" width="3.5" style="125" bestFit="1" customWidth="1"/>
    <col min="6" max="16384" width="9" style="125"/>
  </cols>
  <sheetData>
    <row r="1" spans="1:8" ht="18" customHeight="1" x14ac:dyDescent="0.4">
      <c r="A1" s="125" t="s">
        <v>142</v>
      </c>
      <c r="B1" s="125" t="str">
        <f t="shared" ref="B1:B35" si="0">ASC(A1)&amp;C1&amp;"位"</f>
        <v>a0位</v>
      </c>
      <c r="C1" s="125">
        <f>'１０.１７日 結果'!AJ8</f>
        <v>0</v>
      </c>
      <c r="D1" s="125" t="str">
        <f>'１０.１７日 結果'!C8</f>
        <v>　union SC</v>
      </c>
      <c r="E1" s="125">
        <v>2</v>
      </c>
      <c r="G1" s="878" t="s">
        <v>143</v>
      </c>
      <c r="H1" s="878"/>
    </row>
    <row r="2" spans="1:8" ht="18" customHeight="1" x14ac:dyDescent="0.4">
      <c r="A2" s="125" t="s">
        <v>142</v>
      </c>
      <c r="B2" s="125" t="str">
        <f t="shared" si="0"/>
        <v>a5位</v>
      </c>
      <c r="C2" s="125">
        <f>'１０.１７日 結果'!AJ9</f>
        <v>5</v>
      </c>
      <c r="D2" s="125" t="str">
        <f>'１０.１７日 結果'!C9</f>
        <v>　石井ＦＣ</v>
      </c>
      <c r="E2" s="125">
        <v>3</v>
      </c>
    </row>
    <row r="3" spans="1:8" ht="18" customHeight="1" x14ac:dyDescent="0.4">
      <c r="A3" s="125" t="s">
        <v>142</v>
      </c>
      <c r="B3" s="125" t="str">
        <f t="shared" si="0"/>
        <v>a27位</v>
      </c>
      <c r="C3" s="125">
        <f>'１０.１７日 結果'!AJ7</f>
        <v>27</v>
      </c>
      <c r="D3" s="125" t="str">
        <f>'１０.１７日 結果'!C7</f>
        <v>　宇大付属</v>
      </c>
      <c r="E3" s="125">
        <v>1</v>
      </c>
    </row>
    <row r="4" spans="1:8" ht="18" customHeight="1" x14ac:dyDescent="0.4">
      <c r="A4" s="125" t="s">
        <v>144</v>
      </c>
      <c r="B4" s="125" t="str">
        <f t="shared" si="0"/>
        <v>b１位位</v>
      </c>
      <c r="C4" s="125" t="str">
        <f>'１０.１７日 結果'!AO16</f>
        <v>１位</v>
      </c>
      <c r="D4" s="125" t="str">
        <f>'１０.１７日 結果'!C16</f>
        <v>S4スペランツァ</v>
      </c>
      <c r="E4" s="125">
        <v>6</v>
      </c>
    </row>
    <row r="5" spans="1:8" ht="18" customHeight="1" x14ac:dyDescent="0.4">
      <c r="A5" s="125" t="s">
        <v>144</v>
      </c>
      <c r="B5" s="125" t="str">
        <f t="shared" si="0"/>
        <v>b４位位</v>
      </c>
      <c r="C5" s="125" t="str">
        <f>'１０.１７日 結果'!AO17</f>
        <v>４位</v>
      </c>
      <c r="D5" s="125" t="str">
        <f>'１０.１７日 結果'!C17</f>
        <v>SUGAO SC</v>
      </c>
      <c r="E5" s="125">
        <v>7</v>
      </c>
    </row>
    <row r="6" spans="1:8" ht="18" customHeight="1" x14ac:dyDescent="0.4">
      <c r="A6" s="125" t="s">
        <v>144</v>
      </c>
      <c r="B6" s="125" t="str">
        <f t="shared" si="0"/>
        <v>b３位位</v>
      </c>
      <c r="C6" s="125" t="str">
        <f>'１０.１７日 結果'!AO14</f>
        <v>３位</v>
      </c>
      <c r="D6" s="125" t="str">
        <f>'１０.１７日 結果'!C14</f>
        <v>みはらSC</v>
      </c>
      <c r="E6" s="125">
        <v>4</v>
      </c>
    </row>
    <row r="7" spans="1:8" ht="18" customHeight="1" x14ac:dyDescent="0.4">
      <c r="A7" s="125" t="s">
        <v>144</v>
      </c>
      <c r="B7" s="125" t="str">
        <f t="shared" si="0"/>
        <v>b２位位</v>
      </c>
      <c r="C7" s="125" t="str">
        <f>'１０.１７日 結果'!AO15</f>
        <v>２位</v>
      </c>
      <c r="D7" s="125" t="str">
        <f>'１０.１７日 結果'!C15</f>
        <v>本郷北ＦＣ</v>
      </c>
      <c r="E7" s="125">
        <v>5</v>
      </c>
    </row>
    <row r="8" spans="1:8" ht="18" customHeight="1" x14ac:dyDescent="0.4">
      <c r="A8" s="125" t="s">
        <v>145</v>
      </c>
      <c r="B8" s="125" t="str">
        <f t="shared" si="0"/>
        <v>c３位位</v>
      </c>
      <c r="C8" s="125" t="str">
        <f>'１０.１７日 結果'!AJ26</f>
        <v>３位</v>
      </c>
      <c r="D8" s="125" t="str">
        <f>'１０.１７日 結果'!C26</f>
        <v>ともぞうＳＣ B</v>
      </c>
      <c r="E8" s="125">
        <v>10</v>
      </c>
    </row>
    <row r="9" spans="1:8" ht="18" customHeight="1" x14ac:dyDescent="0.4">
      <c r="A9" s="125" t="s">
        <v>145</v>
      </c>
      <c r="B9" s="125" t="str">
        <f t="shared" si="0"/>
        <v>c２位位</v>
      </c>
      <c r="C9" s="125" t="str">
        <f>'１０.１７日 結果'!AJ24</f>
        <v>２位</v>
      </c>
      <c r="D9" s="125" t="str">
        <f>'１０.１７日 結果'!C24</f>
        <v>FCスポルト</v>
      </c>
      <c r="E9" s="125">
        <v>8</v>
      </c>
    </row>
    <row r="10" spans="1:8" ht="18" customHeight="1" x14ac:dyDescent="0.4">
      <c r="A10" s="125" t="s">
        <v>145</v>
      </c>
      <c r="B10" s="125" t="str">
        <f t="shared" si="0"/>
        <v>c１位位</v>
      </c>
      <c r="C10" s="125" t="str">
        <f>'１０.１７日 結果'!AJ25</f>
        <v>１位</v>
      </c>
      <c r="D10" s="125" t="str">
        <f>'１０.１７日 結果'!C25</f>
        <v>豊郷JFC宇都宮</v>
      </c>
      <c r="E10" s="125">
        <v>9</v>
      </c>
    </row>
    <row r="11" spans="1:8" ht="18" customHeight="1" x14ac:dyDescent="0.4">
      <c r="A11" s="125" t="s">
        <v>146</v>
      </c>
      <c r="B11" s="125" t="str">
        <f t="shared" si="0"/>
        <v>d３位位</v>
      </c>
      <c r="C11" s="125" t="str">
        <f>'１０.１７日 結果'!AO32</f>
        <v>３位</v>
      </c>
      <c r="D11" s="125" t="str">
        <f>'１０.１７日 結果'!C32</f>
        <v>シャルムグランツSC</v>
      </c>
      <c r="E11" s="125">
        <v>13</v>
      </c>
    </row>
    <row r="12" spans="1:8" ht="18" customHeight="1" x14ac:dyDescent="0.4">
      <c r="A12" s="125" t="s">
        <v>146</v>
      </c>
      <c r="B12" s="125" t="str">
        <f t="shared" si="0"/>
        <v>d２位位</v>
      </c>
      <c r="C12" s="125" t="str">
        <f>'１０.１７日 結果'!AO33</f>
        <v>２位</v>
      </c>
      <c r="D12" s="125" t="str">
        <f>'１０.１７日 結果'!C33</f>
        <v>カテｯト白沢ＳＳ</v>
      </c>
      <c r="E12" s="125">
        <v>14</v>
      </c>
    </row>
    <row r="13" spans="1:8" ht="18" customHeight="1" x14ac:dyDescent="0.4">
      <c r="A13" s="125" t="s">
        <v>146</v>
      </c>
      <c r="B13" s="125" t="str">
        <f t="shared" si="0"/>
        <v>d１位位</v>
      </c>
      <c r="C13" s="125" t="str">
        <f>'１０.１７日 結果'!AO30</f>
        <v>１位</v>
      </c>
      <c r="D13" s="125" t="str">
        <f>'１０.１７日 結果'!C30</f>
        <v>ブラッドレスＳＳ</v>
      </c>
      <c r="E13" s="125">
        <v>11</v>
      </c>
    </row>
    <row r="14" spans="1:8" ht="18" customHeight="1" x14ac:dyDescent="0.4">
      <c r="A14" s="125" t="s">
        <v>146</v>
      </c>
      <c r="B14" s="125" t="str">
        <f t="shared" si="0"/>
        <v>d４位位</v>
      </c>
      <c r="C14" s="125" t="str">
        <f>'１０.１７日 結果'!AO31</f>
        <v>４位</v>
      </c>
      <c r="D14" s="125" t="str">
        <f>'１０.１７日 結果'!C31</f>
        <v>上三川ＳＣ</v>
      </c>
      <c r="E14" s="125">
        <v>12</v>
      </c>
    </row>
    <row r="15" spans="1:8" ht="18" customHeight="1" x14ac:dyDescent="0.4">
      <c r="A15" s="125" t="s">
        <v>133</v>
      </c>
      <c r="B15" s="125" t="str">
        <f t="shared" si="0"/>
        <v>e３位位</v>
      </c>
      <c r="C15" s="125" t="str">
        <f>'１０.１７日 結果'!AJ41</f>
        <v>３位</v>
      </c>
      <c r="D15" s="125" t="str">
        <f>'１０.１７日 結果'!C41</f>
        <v>サウス宇都宮SC</v>
      </c>
      <c r="E15" s="125">
        <v>16</v>
      </c>
    </row>
    <row r="16" spans="1:8" ht="18" customHeight="1" x14ac:dyDescent="0.4">
      <c r="A16" s="125" t="s">
        <v>133</v>
      </c>
      <c r="B16" s="125" t="str">
        <f t="shared" si="0"/>
        <v>e２位位</v>
      </c>
      <c r="C16" s="125" t="str">
        <f>'１０.１７日 結果'!AJ42</f>
        <v>２位</v>
      </c>
      <c r="D16" s="125" t="str">
        <f>'１０.１７日 結果'!C42</f>
        <v>上河内JSC</v>
      </c>
      <c r="E16" s="125">
        <v>17</v>
      </c>
    </row>
    <row r="17" spans="1:5" ht="18" customHeight="1" x14ac:dyDescent="0.4">
      <c r="A17" s="125" t="s">
        <v>133</v>
      </c>
      <c r="B17" s="125" t="str">
        <f t="shared" si="0"/>
        <v>e１位位</v>
      </c>
      <c r="C17" s="125" t="str">
        <f>'１０.１７日 結果'!AJ40</f>
        <v>１位</v>
      </c>
      <c r="D17" s="125" t="str">
        <f>'１０.１７日 結果'!C40</f>
        <v>FCアネーロ宇都宮</v>
      </c>
      <c r="E17" s="125">
        <v>15</v>
      </c>
    </row>
    <row r="18" spans="1:5" ht="18" customHeight="1" x14ac:dyDescent="0.4">
      <c r="A18" s="125" t="s">
        <v>134</v>
      </c>
      <c r="B18" s="125" t="str">
        <f t="shared" si="0"/>
        <v>f0位</v>
      </c>
      <c r="C18" s="125">
        <f>'１０.１７日 結果'!AO48</f>
        <v>0</v>
      </c>
      <c r="D18" s="125" t="str">
        <f>'１０.１７日 結果'!C48</f>
        <v>国本JSC</v>
      </c>
      <c r="E18" s="125">
        <v>20</v>
      </c>
    </row>
    <row r="19" spans="1:5" ht="18" customHeight="1" x14ac:dyDescent="0.4">
      <c r="A19" s="125" t="s">
        <v>134</v>
      </c>
      <c r="B19" s="125" t="str">
        <f t="shared" si="0"/>
        <v>f0位</v>
      </c>
      <c r="C19" s="125">
        <f>'１０.１７日 結果'!AO46</f>
        <v>0</v>
      </c>
      <c r="D19" s="125" t="str">
        <f>'１０.１７日 結果'!C46</f>
        <v>清原ＳＳＳ</v>
      </c>
      <c r="E19" s="125">
        <v>18</v>
      </c>
    </row>
    <row r="20" spans="1:5" ht="18" customHeight="1" x14ac:dyDescent="0.4">
      <c r="A20" s="125" t="s">
        <v>134</v>
      </c>
      <c r="B20" s="125" t="str">
        <f t="shared" si="0"/>
        <v>f0位</v>
      </c>
      <c r="C20" s="125">
        <f>'１０.１７日 結果'!AO49</f>
        <v>0</v>
      </c>
      <c r="D20" s="125">
        <f>'１０.１７日 結果'!C49</f>
        <v>0</v>
      </c>
      <c r="E20" s="125">
        <v>21</v>
      </c>
    </row>
    <row r="21" spans="1:5" ht="18" customHeight="1" x14ac:dyDescent="0.4">
      <c r="A21" s="125" t="s">
        <v>134</v>
      </c>
      <c r="B21" s="125" t="str">
        <f t="shared" si="0"/>
        <v>f0位</v>
      </c>
      <c r="C21" s="125">
        <f>'１０.１７日 結果'!AO47</f>
        <v>0</v>
      </c>
      <c r="D21" s="125" t="str">
        <f>'１０.１７日 結果'!C47</f>
        <v>宝木キッカーズ</v>
      </c>
      <c r="E21" s="125">
        <v>19</v>
      </c>
    </row>
    <row r="22" spans="1:5" ht="18" customHeight="1" x14ac:dyDescent="0.4">
      <c r="A22" s="125" t="s">
        <v>135</v>
      </c>
      <c r="B22" s="125" t="str">
        <f t="shared" si="0"/>
        <v>g３位位</v>
      </c>
      <c r="C22" s="125" t="str">
        <f>'１０.１７日 結果'!AJ59</f>
        <v>３位</v>
      </c>
      <c r="D22" s="125" t="str">
        <f>'１０.１７日 結果'!C59</f>
        <v>河内SCジュベニール</v>
      </c>
      <c r="E22" s="125">
        <v>23</v>
      </c>
    </row>
    <row r="23" spans="1:5" ht="18" customHeight="1" x14ac:dyDescent="0.4">
      <c r="A23" s="125" t="s">
        <v>135</v>
      </c>
      <c r="B23" s="125" t="str">
        <f t="shared" si="0"/>
        <v>g１位位</v>
      </c>
      <c r="C23" s="125" t="str">
        <f>'１０.１７日 結果'!AJ58</f>
        <v>１位</v>
      </c>
      <c r="D23" s="125" t="str">
        <f>'１０.１７日 結果'!C58</f>
        <v>FCグランディール</v>
      </c>
      <c r="E23" s="125">
        <v>22</v>
      </c>
    </row>
    <row r="24" spans="1:5" ht="18" customHeight="1" x14ac:dyDescent="0.4">
      <c r="A24" s="125" t="s">
        <v>135</v>
      </c>
      <c r="B24" s="125" t="str">
        <f t="shared" si="0"/>
        <v>g２位位</v>
      </c>
      <c r="C24" s="125" t="str">
        <f>'１０.１７日 結果'!AJ60</f>
        <v>２位</v>
      </c>
      <c r="D24" s="125" t="str">
        <f>'１０.１７日 結果'!C60</f>
        <v>昭和戸祭SC</v>
      </c>
      <c r="E24" s="125">
        <v>24</v>
      </c>
    </row>
    <row r="25" spans="1:5" ht="18" customHeight="1" x14ac:dyDescent="0.4">
      <c r="A25" s="125" t="s">
        <v>136</v>
      </c>
      <c r="B25" s="125" t="str">
        <f t="shared" si="0"/>
        <v>h0位</v>
      </c>
      <c r="C25" s="125">
        <f>'１０.１７日 結果'!AO66</f>
        <v>0</v>
      </c>
      <c r="D25" s="125" t="str">
        <f>'１０.１７日 結果'!C66</f>
        <v>岡西FC</v>
      </c>
      <c r="E25" s="125">
        <v>27</v>
      </c>
    </row>
    <row r="26" spans="1:5" ht="18" customHeight="1" x14ac:dyDescent="0.4">
      <c r="A26" s="125" t="s">
        <v>136</v>
      </c>
      <c r="B26" s="125" t="str">
        <f t="shared" si="0"/>
        <v>h0位</v>
      </c>
      <c r="C26" s="125">
        <f>'１０.１７日 結果'!AO68</f>
        <v>0</v>
      </c>
      <c r="D26" s="125">
        <f>'１０.１７日 結果'!C68</f>
        <v>0</v>
      </c>
      <c r="E26" s="125">
        <v>28</v>
      </c>
    </row>
    <row r="27" spans="1:5" ht="18" customHeight="1" x14ac:dyDescent="0.4">
      <c r="A27" s="125" t="s">
        <v>136</v>
      </c>
      <c r="B27" s="125" t="str">
        <f t="shared" si="0"/>
        <v>h0位</v>
      </c>
      <c r="C27" s="125">
        <f>'１０.１７日 結果'!AO64</f>
        <v>0</v>
      </c>
      <c r="D27" s="125" t="str">
        <f>'１０.１７日 結果'!C64</f>
        <v>緑が丘YFC</v>
      </c>
      <c r="E27" s="125">
        <v>25</v>
      </c>
    </row>
    <row r="28" spans="1:5" ht="18" customHeight="1" x14ac:dyDescent="0.4">
      <c r="A28" s="125" t="s">
        <v>136</v>
      </c>
      <c r="B28" s="125" t="str">
        <f t="shared" si="0"/>
        <v>h0位</v>
      </c>
      <c r="C28" s="125">
        <f>'１０.１７日 結果'!AO65</f>
        <v>0</v>
      </c>
      <c r="D28" s="125" t="str">
        <f>'１０.１７日 結果'!C65</f>
        <v>富士見SSS</v>
      </c>
      <c r="E28" s="125">
        <v>26</v>
      </c>
    </row>
    <row r="29" spans="1:5" ht="18" customHeight="1" x14ac:dyDescent="0.4">
      <c r="A29" s="125" t="s">
        <v>147</v>
      </c>
      <c r="B29" s="125" t="str">
        <f t="shared" si="0"/>
        <v>i0位</v>
      </c>
      <c r="C29" s="125">
        <f>'１０.１７日 結果'!AJ76</f>
        <v>0</v>
      </c>
      <c r="D29" s="125">
        <f>'１０.１７日 結果'!C76</f>
        <v>0</v>
      </c>
      <c r="E29" s="125">
        <v>30</v>
      </c>
    </row>
    <row r="30" spans="1:5" ht="18" customHeight="1" x14ac:dyDescent="0.4">
      <c r="A30" s="125" t="s">
        <v>147</v>
      </c>
      <c r="B30" s="125" t="str">
        <f t="shared" si="0"/>
        <v>i0位</v>
      </c>
      <c r="C30" s="125">
        <f>'１０.１７日 結果'!AJ75</f>
        <v>0</v>
      </c>
      <c r="D30" s="125">
        <f>'１０.１７日 結果'!C75</f>
        <v>0</v>
      </c>
      <c r="E30" s="125">
        <v>29</v>
      </c>
    </row>
    <row r="31" spans="1:5" ht="18" customHeight="1" x14ac:dyDescent="0.4">
      <c r="A31" s="125" t="s">
        <v>147</v>
      </c>
      <c r="B31" s="125" t="str">
        <f t="shared" si="0"/>
        <v>i0位</v>
      </c>
      <c r="C31" s="125">
        <f>'１０.１７日 結果'!AJ77</f>
        <v>0</v>
      </c>
      <c r="D31" s="125">
        <f>'１０.１７日 結果'!C77</f>
        <v>0</v>
      </c>
      <c r="E31" s="125">
        <v>31</v>
      </c>
    </row>
    <row r="32" spans="1:5" ht="18" customHeight="1" x14ac:dyDescent="0.4">
      <c r="A32" s="125" t="s">
        <v>148</v>
      </c>
      <c r="B32" s="125" t="str">
        <f t="shared" si="0"/>
        <v>j0位</v>
      </c>
      <c r="C32" s="125">
        <f>'１０.１７日 結果'!AO82</f>
        <v>0</v>
      </c>
      <c r="D32" s="125">
        <f>'１０.１７日 結果'!C82</f>
        <v>0</v>
      </c>
      <c r="E32" s="125">
        <v>33</v>
      </c>
    </row>
    <row r="33" spans="1:5" ht="18" customHeight="1" x14ac:dyDescent="0.4">
      <c r="A33" s="138" t="s">
        <v>14</v>
      </c>
      <c r="B33" s="125" t="str">
        <f t="shared" si="0"/>
        <v>j0位</v>
      </c>
      <c r="C33" s="125">
        <f>'１０.１７日 結果'!AO83</f>
        <v>0</v>
      </c>
      <c r="D33" s="125" t="e">
        <f>'１０.１７日 結果'!C83</f>
        <v>#REF!</v>
      </c>
      <c r="E33" s="125">
        <v>34</v>
      </c>
    </row>
    <row r="34" spans="1:5" ht="19.5" customHeight="1" x14ac:dyDescent="0.4">
      <c r="A34" s="141" t="s">
        <v>148</v>
      </c>
      <c r="B34" s="125" t="str">
        <f t="shared" si="0"/>
        <v>j0位</v>
      </c>
      <c r="C34" s="125">
        <f>'１０.１７日 結果'!AO81</f>
        <v>0</v>
      </c>
      <c r="D34" s="125">
        <f>'１０.１７日 結果'!C81</f>
        <v>0</v>
      </c>
      <c r="E34" s="125">
        <v>32</v>
      </c>
    </row>
    <row r="35" spans="1:5" x14ac:dyDescent="0.4">
      <c r="A35" s="138" t="s">
        <v>14</v>
      </c>
      <c r="B35" s="125" t="str">
        <f t="shared" si="0"/>
        <v>j0位</v>
      </c>
      <c r="C35" s="125">
        <f>'１０.１７日 結果'!AO84</f>
        <v>0</v>
      </c>
      <c r="D35" s="125" t="e">
        <f>'１０.１７日 結果'!C84</f>
        <v>#REF!</v>
      </c>
      <c r="E35" s="125">
        <v>35</v>
      </c>
    </row>
  </sheetData>
  <sortState xmlns:xlrd2="http://schemas.microsoft.com/office/spreadsheetml/2017/richdata2" ref="A1:E35">
    <sortCondition ref="B1:B35"/>
  </sortState>
  <mergeCells count="1">
    <mergeCell ref="G1:H1"/>
  </mergeCells>
  <phoneticPr fontId="1"/>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4D4A9-AA93-45DD-AEC8-A787B2FC6904}">
  <sheetPr>
    <tabColor rgb="FFFFFF00"/>
  </sheetPr>
  <dimension ref="B1:AH41"/>
  <sheetViews>
    <sheetView workbookViewId="0">
      <selection activeCell="AF35" sqref="AF35"/>
    </sheetView>
  </sheetViews>
  <sheetFormatPr defaultRowHeight="18.75" x14ac:dyDescent="0.4"/>
  <cols>
    <col min="1" max="1" width="3.875" customWidth="1"/>
    <col min="2" max="2" width="3.125" customWidth="1"/>
    <col min="3" max="9" width="2.875" customWidth="1"/>
    <col min="10" max="17" width="2.375" customWidth="1"/>
    <col min="18" max="18" width="3.375" customWidth="1"/>
    <col min="19" max="26" width="2.875" customWidth="1"/>
    <col min="27" max="34" width="2.375" customWidth="1"/>
  </cols>
  <sheetData>
    <row r="1" spans="2:34" ht="13.5" customHeight="1" x14ac:dyDescent="0.4"/>
    <row r="2" spans="2:34" ht="20.45" customHeight="1" x14ac:dyDescent="0.4">
      <c r="B2" s="439" t="s">
        <v>177</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row>
    <row r="3" spans="2:34" ht="13.5" customHeight="1" x14ac:dyDescent="0.4">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row>
    <row r="4" spans="2:34" x14ac:dyDescent="0.4">
      <c r="B4" s="431" t="s">
        <v>188</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row>
    <row r="5" spans="2:34" ht="12.6" customHeight="1" x14ac:dyDescent="0.4"/>
    <row r="6" spans="2:34" x14ac:dyDescent="0.4">
      <c r="B6" s="415" t="s">
        <v>178</v>
      </c>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row>
    <row r="7" spans="2:34" x14ac:dyDescent="0.4">
      <c r="B7" s="424" t="s">
        <v>267</v>
      </c>
      <c r="C7" s="424"/>
      <c r="D7" s="424"/>
      <c r="E7" s="424"/>
      <c r="F7" s="424"/>
      <c r="G7" s="424"/>
      <c r="H7" s="424"/>
      <c r="I7" s="424"/>
      <c r="J7" s="424"/>
      <c r="K7" s="424"/>
      <c r="L7" s="424"/>
      <c r="M7" s="424"/>
      <c r="N7" s="424"/>
      <c r="O7" s="424"/>
      <c r="P7" s="424"/>
      <c r="Q7" s="424"/>
      <c r="R7" s="415"/>
      <c r="S7" s="415"/>
      <c r="T7" s="415"/>
      <c r="U7" s="415"/>
      <c r="V7" s="415"/>
      <c r="W7" s="415"/>
      <c r="X7" s="415"/>
      <c r="Y7" s="415"/>
      <c r="Z7" s="415"/>
      <c r="AA7" s="415"/>
      <c r="AB7" s="415"/>
      <c r="AC7" s="415"/>
      <c r="AD7" s="415"/>
      <c r="AE7" s="415"/>
      <c r="AF7" s="415"/>
      <c r="AG7" s="415"/>
      <c r="AH7" s="415"/>
    </row>
    <row r="8" spans="2:34" ht="15.6" customHeight="1" x14ac:dyDescent="0.4">
      <c r="B8" s="432" t="s">
        <v>158</v>
      </c>
      <c r="C8" s="433"/>
      <c r="D8" s="433"/>
      <c r="E8" s="433"/>
      <c r="F8" s="433"/>
      <c r="G8" s="432" t="s">
        <v>159</v>
      </c>
      <c r="H8" s="433"/>
      <c r="I8" s="435"/>
      <c r="J8" s="176"/>
      <c r="K8" s="177"/>
      <c r="L8" s="433" t="s">
        <v>166</v>
      </c>
      <c r="M8" s="433"/>
      <c r="N8" s="433"/>
      <c r="O8" s="433"/>
      <c r="P8" s="177"/>
      <c r="Q8" s="184"/>
      <c r="R8" s="183"/>
      <c r="S8" s="432" t="s">
        <v>158</v>
      </c>
      <c r="T8" s="433"/>
      <c r="U8" s="433"/>
      <c r="V8" s="433"/>
      <c r="W8" s="433"/>
      <c r="X8" s="432" t="s">
        <v>159</v>
      </c>
      <c r="Y8" s="433"/>
      <c r="Z8" s="435"/>
      <c r="AA8" s="176"/>
      <c r="AB8" s="177"/>
      <c r="AC8" s="433" t="s">
        <v>38</v>
      </c>
      <c r="AD8" s="433"/>
      <c r="AE8" s="433"/>
      <c r="AF8" s="433"/>
      <c r="AG8" s="177"/>
      <c r="AH8" s="184"/>
    </row>
    <row r="9" spans="2:34" ht="15.6" customHeight="1" x14ac:dyDescent="0.4">
      <c r="B9" s="434"/>
      <c r="C9" s="429"/>
      <c r="D9" s="429"/>
      <c r="E9" s="429"/>
      <c r="F9" s="429"/>
      <c r="G9" s="434"/>
      <c r="H9" s="429"/>
      <c r="I9" s="430"/>
      <c r="J9" s="436" t="s">
        <v>163</v>
      </c>
      <c r="K9" s="437"/>
      <c r="L9" s="437" t="s">
        <v>164</v>
      </c>
      <c r="M9" s="437"/>
      <c r="N9" s="437" t="s">
        <v>165</v>
      </c>
      <c r="O9" s="437"/>
      <c r="P9" s="437" t="s">
        <v>162</v>
      </c>
      <c r="Q9" s="438"/>
      <c r="R9" s="183"/>
      <c r="S9" s="434"/>
      <c r="T9" s="429"/>
      <c r="U9" s="429"/>
      <c r="V9" s="429"/>
      <c r="W9" s="429"/>
      <c r="X9" s="434"/>
      <c r="Y9" s="429"/>
      <c r="Z9" s="430"/>
      <c r="AA9" s="436" t="s">
        <v>163</v>
      </c>
      <c r="AB9" s="437"/>
      <c r="AC9" s="437" t="s">
        <v>164</v>
      </c>
      <c r="AD9" s="437"/>
      <c r="AE9" s="437" t="s">
        <v>165</v>
      </c>
      <c r="AF9" s="437"/>
      <c r="AG9" s="437" t="s">
        <v>162</v>
      </c>
      <c r="AH9" s="438"/>
    </row>
    <row r="10" spans="2:34" ht="18.75" customHeight="1" x14ac:dyDescent="0.4">
      <c r="B10" s="178" t="s">
        <v>157</v>
      </c>
      <c r="C10" s="422" t="s">
        <v>169</v>
      </c>
      <c r="D10" s="423"/>
      <c r="E10" s="423"/>
      <c r="F10" s="423"/>
      <c r="G10" s="178">
        <v>1</v>
      </c>
      <c r="H10" s="175" t="s">
        <v>160</v>
      </c>
      <c r="I10" s="174">
        <v>2</v>
      </c>
      <c r="J10" s="424" t="s">
        <v>182</v>
      </c>
      <c r="K10" s="424"/>
      <c r="L10" s="424" t="s">
        <v>161</v>
      </c>
      <c r="M10" s="424"/>
      <c r="N10" s="424" t="s">
        <v>183</v>
      </c>
      <c r="O10" s="424"/>
      <c r="P10" s="424" t="s">
        <v>182</v>
      </c>
      <c r="Q10" s="425"/>
      <c r="R10" s="183"/>
      <c r="S10" s="178" t="s">
        <v>0</v>
      </c>
      <c r="T10" s="422" t="s">
        <v>169</v>
      </c>
      <c r="U10" s="423"/>
      <c r="V10" s="423"/>
      <c r="W10" s="423"/>
      <c r="X10" s="178"/>
      <c r="Y10" s="175"/>
      <c r="Z10" s="174"/>
      <c r="AA10" s="424"/>
      <c r="AB10" s="424"/>
      <c r="AC10" s="424"/>
      <c r="AD10" s="424"/>
      <c r="AE10" s="424"/>
      <c r="AF10" s="424"/>
      <c r="AG10" s="424"/>
      <c r="AH10" s="425"/>
    </row>
    <row r="11" spans="2:34" x14ac:dyDescent="0.4">
      <c r="B11" s="178" t="s">
        <v>172</v>
      </c>
      <c r="C11" s="422" t="s">
        <v>170</v>
      </c>
      <c r="D11" s="423"/>
      <c r="E11" s="423"/>
      <c r="F11" s="423"/>
      <c r="G11" s="178">
        <v>4</v>
      </c>
      <c r="H11" s="175" t="s">
        <v>171</v>
      </c>
      <c r="I11" s="174">
        <v>5</v>
      </c>
      <c r="J11" s="424" t="s">
        <v>184</v>
      </c>
      <c r="K11" s="424"/>
      <c r="L11" s="424" t="s">
        <v>185</v>
      </c>
      <c r="M11" s="424"/>
      <c r="N11" s="424" t="s">
        <v>185</v>
      </c>
      <c r="O11" s="424"/>
      <c r="P11" s="424" t="s">
        <v>184</v>
      </c>
      <c r="Q11" s="425"/>
      <c r="S11" s="178" t="s">
        <v>172</v>
      </c>
      <c r="T11" s="422" t="s">
        <v>170</v>
      </c>
      <c r="U11" s="423"/>
      <c r="V11" s="423"/>
      <c r="W11" s="423"/>
      <c r="X11" s="178">
        <v>6</v>
      </c>
      <c r="Y11" s="175" t="s">
        <v>171</v>
      </c>
      <c r="Z11" s="174">
        <v>7</v>
      </c>
      <c r="AA11" s="424" t="s">
        <v>186</v>
      </c>
      <c r="AB11" s="424"/>
      <c r="AC11" s="424" t="s">
        <v>187</v>
      </c>
      <c r="AD11" s="424"/>
      <c r="AE11" s="424" t="s">
        <v>187</v>
      </c>
      <c r="AF11" s="424"/>
      <c r="AG11" s="424" t="s">
        <v>186</v>
      </c>
      <c r="AH11" s="425"/>
    </row>
    <row r="12" spans="2:34" x14ac:dyDescent="0.4">
      <c r="B12" s="178" t="s">
        <v>173</v>
      </c>
      <c r="C12" s="422" t="s">
        <v>168</v>
      </c>
      <c r="D12" s="423"/>
      <c r="E12" s="423"/>
      <c r="F12" s="423"/>
      <c r="G12" s="178">
        <v>1</v>
      </c>
      <c r="H12" s="175" t="s">
        <v>8</v>
      </c>
      <c r="I12" s="174">
        <v>3</v>
      </c>
      <c r="J12" s="424" t="s">
        <v>182</v>
      </c>
      <c r="K12" s="424"/>
      <c r="L12" s="424" t="s">
        <v>186</v>
      </c>
      <c r="M12" s="424"/>
      <c r="N12" s="424" t="s">
        <v>185</v>
      </c>
      <c r="O12" s="424"/>
      <c r="P12" s="424" t="s">
        <v>182</v>
      </c>
      <c r="Q12" s="425"/>
      <c r="S12" s="178" t="s">
        <v>173</v>
      </c>
      <c r="T12" s="422" t="s">
        <v>168</v>
      </c>
      <c r="U12" s="423"/>
      <c r="V12" s="423"/>
      <c r="W12" s="423"/>
      <c r="X12" s="178"/>
      <c r="Y12" s="175" t="s">
        <v>8</v>
      </c>
      <c r="Z12" s="174"/>
      <c r="AA12" s="424"/>
      <c r="AB12" s="424"/>
      <c r="AC12" s="424"/>
      <c r="AD12" s="424"/>
      <c r="AE12" s="424"/>
      <c r="AF12" s="424"/>
      <c r="AG12" s="424"/>
      <c r="AH12" s="425"/>
    </row>
    <row r="13" spans="2:34" x14ac:dyDescent="0.4">
      <c r="B13" s="178" t="s">
        <v>174</v>
      </c>
      <c r="C13" s="422" t="s">
        <v>179</v>
      </c>
      <c r="D13" s="423"/>
      <c r="E13" s="423"/>
      <c r="F13" s="423"/>
      <c r="G13" s="178">
        <v>4</v>
      </c>
      <c r="H13" s="175" t="s">
        <v>171</v>
      </c>
      <c r="I13" s="174">
        <v>6</v>
      </c>
      <c r="J13" s="424" t="s">
        <v>161</v>
      </c>
      <c r="K13" s="424"/>
      <c r="L13" s="424" t="s">
        <v>183</v>
      </c>
      <c r="M13" s="424"/>
      <c r="N13" s="424" t="s">
        <v>183</v>
      </c>
      <c r="O13" s="424"/>
      <c r="P13" s="424" t="s">
        <v>161</v>
      </c>
      <c r="Q13" s="425"/>
      <c r="S13" s="178" t="s">
        <v>174</v>
      </c>
      <c r="T13" s="422" t="s">
        <v>179</v>
      </c>
      <c r="U13" s="423"/>
      <c r="V13" s="423"/>
      <c r="W13" s="423"/>
      <c r="X13" s="178">
        <v>5</v>
      </c>
      <c r="Y13" s="175" t="s">
        <v>171</v>
      </c>
      <c r="Z13" s="174">
        <v>7</v>
      </c>
      <c r="AA13" s="424" t="s">
        <v>184</v>
      </c>
      <c r="AB13" s="424"/>
      <c r="AC13" s="424" t="s">
        <v>187</v>
      </c>
      <c r="AD13" s="424"/>
      <c r="AE13" s="424" t="s">
        <v>187</v>
      </c>
      <c r="AF13" s="424"/>
      <c r="AG13" s="424" t="s">
        <v>184</v>
      </c>
      <c r="AH13" s="425"/>
    </row>
    <row r="14" spans="2:34" x14ac:dyDescent="0.4">
      <c r="B14" s="178" t="s">
        <v>175</v>
      </c>
      <c r="C14" s="422" t="s">
        <v>180</v>
      </c>
      <c r="D14" s="423"/>
      <c r="E14" s="423"/>
      <c r="F14" s="423"/>
      <c r="G14" s="178">
        <v>2</v>
      </c>
      <c r="H14" s="175" t="s">
        <v>8</v>
      </c>
      <c r="I14" s="174">
        <v>3</v>
      </c>
      <c r="J14" s="424" t="s">
        <v>185</v>
      </c>
      <c r="K14" s="424"/>
      <c r="L14" s="424" t="s">
        <v>182</v>
      </c>
      <c r="M14" s="424"/>
      <c r="N14" s="424" t="s">
        <v>182</v>
      </c>
      <c r="O14" s="424"/>
      <c r="P14" s="424" t="s">
        <v>185</v>
      </c>
      <c r="Q14" s="425"/>
      <c r="S14" s="178" t="s">
        <v>175</v>
      </c>
      <c r="T14" s="422" t="s">
        <v>180</v>
      </c>
      <c r="U14" s="423"/>
      <c r="V14" s="423"/>
      <c r="W14" s="423"/>
      <c r="X14" s="178"/>
      <c r="Y14" s="175" t="s">
        <v>8</v>
      </c>
      <c r="Z14" s="174"/>
      <c r="AA14" s="424"/>
      <c r="AB14" s="424"/>
      <c r="AC14" s="424"/>
      <c r="AD14" s="424"/>
      <c r="AE14" s="424"/>
      <c r="AF14" s="424"/>
      <c r="AG14" s="424"/>
      <c r="AH14" s="425"/>
    </row>
    <row r="15" spans="2:34" x14ac:dyDescent="0.4">
      <c r="B15" s="185" t="s">
        <v>176</v>
      </c>
      <c r="C15" s="426" t="s">
        <v>181</v>
      </c>
      <c r="D15" s="427"/>
      <c r="E15" s="427"/>
      <c r="F15" s="428"/>
      <c r="G15" s="185">
        <v>4</v>
      </c>
      <c r="H15" s="186" t="s">
        <v>171</v>
      </c>
      <c r="I15" s="187">
        <v>7</v>
      </c>
      <c r="J15" s="429" t="s">
        <v>186</v>
      </c>
      <c r="K15" s="429"/>
      <c r="L15" s="429" t="s">
        <v>183</v>
      </c>
      <c r="M15" s="429"/>
      <c r="N15" s="429" t="s">
        <v>183</v>
      </c>
      <c r="O15" s="429"/>
      <c r="P15" s="429" t="s">
        <v>186</v>
      </c>
      <c r="Q15" s="430"/>
      <c r="S15" s="185" t="s">
        <v>176</v>
      </c>
      <c r="T15" s="426" t="s">
        <v>181</v>
      </c>
      <c r="U15" s="427"/>
      <c r="V15" s="427"/>
      <c r="W15" s="428"/>
      <c r="X15" s="185">
        <v>5</v>
      </c>
      <c r="Y15" s="186" t="s">
        <v>171</v>
      </c>
      <c r="Z15" s="187">
        <v>6</v>
      </c>
      <c r="AA15" s="429" t="s">
        <v>161</v>
      </c>
      <c r="AB15" s="429"/>
      <c r="AC15" s="429" t="s">
        <v>187</v>
      </c>
      <c r="AD15" s="429"/>
      <c r="AE15" s="429" t="s">
        <v>184</v>
      </c>
      <c r="AF15" s="429"/>
      <c r="AG15" s="429" t="s">
        <v>161</v>
      </c>
      <c r="AH15" s="430"/>
    </row>
    <row r="16" spans="2:34" x14ac:dyDescent="0.4">
      <c r="B16" s="175"/>
      <c r="C16" s="179"/>
      <c r="D16" s="180"/>
      <c r="E16" s="180"/>
      <c r="F16" s="180"/>
      <c r="G16" s="175"/>
      <c r="H16" s="175"/>
      <c r="I16" s="175"/>
      <c r="J16" s="175"/>
      <c r="K16" s="175"/>
      <c r="L16" s="175"/>
      <c r="M16" s="175"/>
      <c r="N16" s="175"/>
      <c r="O16" s="175"/>
      <c r="P16" s="175"/>
      <c r="Q16" s="175"/>
      <c r="S16" s="175"/>
      <c r="T16" s="179"/>
      <c r="U16" s="180"/>
      <c r="V16" s="180"/>
      <c r="W16" s="180"/>
      <c r="X16" s="175"/>
      <c r="Y16" s="175"/>
      <c r="Z16" s="175"/>
      <c r="AA16" s="175"/>
      <c r="AB16" s="175"/>
      <c r="AC16" s="175"/>
      <c r="AD16" s="175"/>
      <c r="AE16" s="175"/>
      <c r="AF16" s="175"/>
      <c r="AG16" s="175"/>
      <c r="AH16" s="175"/>
    </row>
    <row r="17" spans="2:34" x14ac:dyDescent="0.4">
      <c r="B17" s="431" t="s">
        <v>274</v>
      </c>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row>
    <row r="18" spans="2:34" ht="12.6" customHeight="1" x14ac:dyDescent="0.4"/>
    <row r="19" spans="2:34" x14ac:dyDescent="0.4">
      <c r="B19" s="415" t="s">
        <v>200</v>
      </c>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row>
    <row r="20" spans="2:34" x14ac:dyDescent="0.4">
      <c r="B20" s="429" t="s">
        <v>268</v>
      </c>
      <c r="C20" s="429"/>
      <c r="D20" s="429"/>
      <c r="E20" s="429"/>
      <c r="F20" s="429"/>
      <c r="G20" s="429"/>
      <c r="H20" s="429"/>
      <c r="I20" s="429"/>
      <c r="J20" s="429"/>
      <c r="K20" s="429"/>
      <c r="L20" s="429"/>
      <c r="M20" s="429"/>
      <c r="N20" s="429"/>
      <c r="O20" s="429"/>
      <c r="P20" s="429"/>
      <c r="Q20" s="429"/>
    </row>
    <row r="21" spans="2:34" ht="15.6" customHeight="1" x14ac:dyDescent="0.4">
      <c r="B21" s="432" t="s">
        <v>158</v>
      </c>
      <c r="C21" s="433"/>
      <c r="D21" s="433"/>
      <c r="E21" s="433"/>
      <c r="F21" s="433"/>
      <c r="G21" s="432" t="s">
        <v>159</v>
      </c>
      <c r="H21" s="433"/>
      <c r="I21" s="435"/>
      <c r="J21" s="176"/>
      <c r="K21" s="177"/>
      <c r="L21" s="433" t="s">
        <v>38</v>
      </c>
      <c r="M21" s="433"/>
      <c r="N21" s="433"/>
      <c r="O21" s="433"/>
      <c r="P21" s="177"/>
      <c r="Q21" s="184"/>
      <c r="S21" s="432" t="s">
        <v>158</v>
      </c>
      <c r="T21" s="433"/>
      <c r="U21" s="433"/>
      <c r="V21" s="433"/>
      <c r="W21" s="433"/>
      <c r="X21" s="432" t="s">
        <v>159</v>
      </c>
      <c r="Y21" s="433"/>
      <c r="Z21" s="435"/>
      <c r="AA21" s="176"/>
      <c r="AB21" s="177"/>
      <c r="AC21" s="433" t="s">
        <v>38</v>
      </c>
      <c r="AD21" s="433"/>
      <c r="AE21" s="433"/>
      <c r="AF21" s="433"/>
      <c r="AG21" s="177"/>
      <c r="AH21" s="184"/>
    </row>
    <row r="22" spans="2:34" ht="15.6" customHeight="1" x14ac:dyDescent="0.4">
      <c r="B22" s="434"/>
      <c r="C22" s="429"/>
      <c r="D22" s="429"/>
      <c r="E22" s="429"/>
      <c r="F22" s="429"/>
      <c r="G22" s="434"/>
      <c r="H22" s="429"/>
      <c r="I22" s="430"/>
      <c r="J22" s="436" t="s">
        <v>163</v>
      </c>
      <c r="K22" s="437"/>
      <c r="L22" s="437" t="s">
        <v>164</v>
      </c>
      <c r="M22" s="437"/>
      <c r="N22" s="437" t="s">
        <v>165</v>
      </c>
      <c r="O22" s="437"/>
      <c r="P22" s="437" t="s">
        <v>162</v>
      </c>
      <c r="Q22" s="438"/>
      <c r="S22" s="434"/>
      <c r="T22" s="429"/>
      <c r="U22" s="429"/>
      <c r="V22" s="429"/>
      <c r="W22" s="429"/>
      <c r="X22" s="434"/>
      <c r="Y22" s="429"/>
      <c r="Z22" s="430"/>
      <c r="AA22" s="436" t="s">
        <v>163</v>
      </c>
      <c r="AB22" s="437"/>
      <c r="AC22" s="437" t="s">
        <v>164</v>
      </c>
      <c r="AD22" s="437"/>
      <c r="AE22" s="437" t="s">
        <v>165</v>
      </c>
      <c r="AF22" s="437"/>
      <c r="AG22" s="437" t="s">
        <v>162</v>
      </c>
      <c r="AH22" s="438"/>
    </row>
    <row r="23" spans="2:34" x14ac:dyDescent="0.4">
      <c r="B23" s="178" t="s">
        <v>0</v>
      </c>
      <c r="C23" s="422" t="s">
        <v>169</v>
      </c>
      <c r="D23" s="423"/>
      <c r="E23" s="423"/>
      <c r="F23" s="423"/>
      <c r="G23" s="178">
        <v>1</v>
      </c>
      <c r="H23" s="175" t="s">
        <v>171</v>
      </c>
      <c r="I23" s="174">
        <v>2</v>
      </c>
      <c r="J23" s="424" t="s">
        <v>202</v>
      </c>
      <c r="K23" s="424"/>
      <c r="L23" s="424" t="s">
        <v>203</v>
      </c>
      <c r="M23" s="424"/>
      <c r="N23" s="424" t="s">
        <v>203</v>
      </c>
      <c r="O23" s="424"/>
      <c r="P23" s="424" t="s">
        <v>187</v>
      </c>
      <c r="Q23" s="425"/>
      <c r="S23" s="178"/>
      <c r="T23" s="422"/>
      <c r="U23" s="423"/>
      <c r="V23" s="423"/>
      <c r="W23" s="423"/>
      <c r="X23" s="178"/>
      <c r="Y23" s="175"/>
      <c r="Z23" s="174"/>
      <c r="AA23" s="424"/>
      <c r="AB23" s="424"/>
      <c r="AC23" s="424"/>
      <c r="AD23" s="424"/>
      <c r="AE23" s="424"/>
      <c r="AF23" s="424"/>
      <c r="AG23" s="424"/>
      <c r="AH23" s="425"/>
    </row>
    <row r="24" spans="2:34" x14ac:dyDescent="0.4">
      <c r="B24" s="178" t="s">
        <v>172</v>
      </c>
      <c r="C24" s="422" t="s">
        <v>170</v>
      </c>
      <c r="D24" s="423"/>
      <c r="E24" s="423"/>
      <c r="F24" s="423"/>
      <c r="G24" s="178">
        <v>4</v>
      </c>
      <c r="H24" s="175" t="s">
        <v>171</v>
      </c>
      <c r="I24" s="174">
        <v>5</v>
      </c>
      <c r="J24" s="424" t="s">
        <v>204</v>
      </c>
      <c r="K24" s="424"/>
      <c r="L24" s="424" t="s">
        <v>205</v>
      </c>
      <c r="M24" s="424"/>
      <c r="N24" s="424" t="s">
        <v>186</v>
      </c>
      <c r="O24" s="424"/>
      <c r="P24" s="424" t="s">
        <v>184</v>
      </c>
      <c r="Q24" s="425"/>
      <c r="S24" s="178"/>
      <c r="T24" s="422"/>
      <c r="U24" s="423"/>
      <c r="V24" s="423"/>
      <c r="W24" s="423"/>
      <c r="X24" s="178"/>
      <c r="Y24" s="175"/>
      <c r="Z24" s="174"/>
      <c r="AA24" s="424" t="s">
        <v>167</v>
      </c>
      <c r="AB24" s="424"/>
      <c r="AC24" s="424" t="s">
        <v>167</v>
      </c>
      <c r="AD24" s="424"/>
      <c r="AE24" s="424" t="s">
        <v>167</v>
      </c>
      <c r="AF24" s="424"/>
      <c r="AG24" s="424" t="s">
        <v>167</v>
      </c>
      <c r="AH24" s="425"/>
    </row>
    <row r="25" spans="2:34" x14ac:dyDescent="0.4">
      <c r="B25" s="178" t="s">
        <v>173</v>
      </c>
      <c r="C25" s="422" t="s">
        <v>168</v>
      </c>
      <c r="D25" s="423"/>
      <c r="E25" s="423"/>
      <c r="F25" s="423"/>
      <c r="G25" s="178">
        <v>1</v>
      </c>
      <c r="H25" s="175" t="s">
        <v>8</v>
      </c>
      <c r="I25" s="174">
        <v>3</v>
      </c>
      <c r="J25" s="424" t="s">
        <v>206</v>
      </c>
      <c r="K25" s="424"/>
      <c r="L25" s="424" t="s">
        <v>202</v>
      </c>
      <c r="M25" s="424"/>
      <c r="N25" s="424" t="s">
        <v>187</v>
      </c>
      <c r="O25" s="424"/>
      <c r="P25" s="424" t="s">
        <v>185</v>
      </c>
      <c r="Q25" s="425"/>
      <c r="S25" s="178"/>
      <c r="T25" s="422"/>
      <c r="U25" s="423"/>
      <c r="V25" s="423"/>
      <c r="W25" s="423"/>
      <c r="X25" s="178"/>
      <c r="Y25" s="175"/>
      <c r="Z25" s="174"/>
      <c r="AA25" s="424"/>
      <c r="AB25" s="424"/>
      <c r="AC25" s="424"/>
      <c r="AD25" s="424"/>
      <c r="AE25" s="424"/>
      <c r="AF25" s="424"/>
      <c r="AG25" s="424"/>
      <c r="AH25" s="425"/>
    </row>
    <row r="26" spans="2:34" x14ac:dyDescent="0.4">
      <c r="B26" s="178" t="s">
        <v>174</v>
      </c>
      <c r="C26" s="422" t="s">
        <v>179</v>
      </c>
      <c r="D26" s="423"/>
      <c r="E26" s="423"/>
      <c r="F26" s="423"/>
      <c r="G26" s="178">
        <v>4</v>
      </c>
      <c r="H26" s="175" t="s">
        <v>171</v>
      </c>
      <c r="I26" s="174">
        <v>6</v>
      </c>
      <c r="J26" s="424" t="s">
        <v>161</v>
      </c>
      <c r="K26" s="424"/>
      <c r="L26" s="424" t="s">
        <v>184</v>
      </c>
      <c r="M26" s="424"/>
      <c r="N26" s="424" t="s">
        <v>184</v>
      </c>
      <c r="O26" s="424"/>
      <c r="P26" s="424" t="s">
        <v>161</v>
      </c>
      <c r="Q26" s="425"/>
      <c r="S26" s="178"/>
      <c r="T26" s="422"/>
      <c r="U26" s="423"/>
      <c r="V26" s="423"/>
      <c r="W26" s="423"/>
      <c r="X26" s="178"/>
      <c r="Y26" s="175"/>
      <c r="Z26" s="174"/>
      <c r="AA26" s="424" t="s">
        <v>167</v>
      </c>
      <c r="AB26" s="424"/>
      <c r="AC26" s="424" t="s">
        <v>167</v>
      </c>
      <c r="AD26" s="424"/>
      <c r="AE26" s="424" t="s">
        <v>167</v>
      </c>
      <c r="AF26" s="424"/>
      <c r="AG26" s="424" t="s">
        <v>167</v>
      </c>
      <c r="AH26" s="425"/>
    </row>
    <row r="27" spans="2:34" x14ac:dyDescent="0.4">
      <c r="B27" s="178" t="s">
        <v>175</v>
      </c>
      <c r="C27" s="422" t="s">
        <v>180</v>
      </c>
      <c r="D27" s="423"/>
      <c r="E27" s="423"/>
      <c r="F27" s="423"/>
      <c r="G27" s="178">
        <v>2</v>
      </c>
      <c r="H27" s="175" t="s">
        <v>8</v>
      </c>
      <c r="I27" s="174">
        <v>3</v>
      </c>
      <c r="J27" s="424" t="s">
        <v>183</v>
      </c>
      <c r="K27" s="424"/>
      <c r="L27" s="424" t="s">
        <v>185</v>
      </c>
      <c r="M27" s="424"/>
      <c r="N27" s="424" t="s">
        <v>185</v>
      </c>
      <c r="O27" s="424"/>
      <c r="P27" s="424" t="s">
        <v>183</v>
      </c>
      <c r="Q27" s="425"/>
      <c r="S27" s="178"/>
      <c r="T27" s="422"/>
      <c r="U27" s="423"/>
      <c r="V27" s="423"/>
      <c r="W27" s="423"/>
      <c r="X27" s="178"/>
      <c r="Y27" s="175"/>
      <c r="Z27" s="174"/>
      <c r="AA27" s="424"/>
      <c r="AB27" s="424"/>
      <c r="AC27" s="424"/>
      <c r="AD27" s="424"/>
      <c r="AE27" s="424"/>
      <c r="AF27" s="424"/>
      <c r="AG27" s="424"/>
      <c r="AH27" s="425"/>
    </row>
    <row r="28" spans="2:34" x14ac:dyDescent="0.4">
      <c r="B28" s="185" t="s">
        <v>176</v>
      </c>
      <c r="C28" s="426" t="s">
        <v>181</v>
      </c>
      <c r="D28" s="427"/>
      <c r="E28" s="427"/>
      <c r="F28" s="428"/>
      <c r="G28" s="185">
        <v>5</v>
      </c>
      <c r="H28" s="186" t="s">
        <v>171</v>
      </c>
      <c r="I28" s="187">
        <v>6</v>
      </c>
      <c r="J28" s="429" t="s">
        <v>186</v>
      </c>
      <c r="K28" s="429"/>
      <c r="L28" s="429" t="s">
        <v>161</v>
      </c>
      <c r="M28" s="429"/>
      <c r="N28" s="429" t="s">
        <v>161</v>
      </c>
      <c r="O28" s="429"/>
      <c r="P28" s="429" t="s">
        <v>186</v>
      </c>
      <c r="Q28" s="430"/>
      <c r="S28" s="185"/>
      <c r="T28" s="426"/>
      <c r="U28" s="427"/>
      <c r="V28" s="427"/>
      <c r="W28" s="428"/>
      <c r="X28" s="185"/>
      <c r="Y28" s="186"/>
      <c r="Z28" s="187"/>
      <c r="AA28" s="434" t="s">
        <v>167</v>
      </c>
      <c r="AB28" s="429"/>
      <c r="AC28" s="429" t="s">
        <v>167</v>
      </c>
      <c r="AD28" s="429"/>
      <c r="AE28" s="429" t="s">
        <v>167</v>
      </c>
      <c r="AF28" s="429"/>
      <c r="AG28" s="429" t="s">
        <v>167</v>
      </c>
      <c r="AH28" s="430"/>
    </row>
    <row r="30" spans="2:34" x14ac:dyDescent="0.4">
      <c r="B30" s="431" t="s">
        <v>365</v>
      </c>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row>
    <row r="31" spans="2:34" ht="11.45" customHeight="1" x14ac:dyDescent="0.4"/>
    <row r="32" spans="2:34" ht="18.75" customHeight="1" x14ac:dyDescent="0.4">
      <c r="B32" s="415" t="s">
        <v>201</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row>
    <row r="33" spans="2:33" ht="18.75" customHeight="1" x14ac:dyDescent="0.4">
      <c r="B33" s="415" t="s">
        <v>273</v>
      </c>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row>
    <row r="34" spans="2:33" ht="15.6" customHeight="1" x14ac:dyDescent="0.4">
      <c r="B34" s="432" t="s">
        <v>158</v>
      </c>
      <c r="C34" s="433"/>
      <c r="D34" s="433"/>
      <c r="E34" s="433"/>
      <c r="F34" s="433"/>
      <c r="G34" s="432" t="s">
        <v>159</v>
      </c>
      <c r="H34" s="433"/>
      <c r="I34" s="435"/>
      <c r="J34" s="240"/>
      <c r="K34" s="177"/>
      <c r="L34" s="433" t="s">
        <v>38</v>
      </c>
      <c r="M34" s="433"/>
      <c r="N34" s="433"/>
      <c r="O34" s="433"/>
      <c r="P34" s="177"/>
      <c r="Q34" s="184"/>
    </row>
    <row r="35" spans="2:33" ht="15.6" customHeight="1" x14ac:dyDescent="0.4">
      <c r="B35" s="434"/>
      <c r="C35" s="429"/>
      <c r="D35" s="429"/>
      <c r="E35" s="429"/>
      <c r="F35" s="429"/>
      <c r="G35" s="434"/>
      <c r="H35" s="429"/>
      <c r="I35" s="430"/>
      <c r="J35" s="436" t="s">
        <v>163</v>
      </c>
      <c r="K35" s="437"/>
      <c r="L35" s="437" t="s">
        <v>164</v>
      </c>
      <c r="M35" s="437"/>
      <c r="N35" s="437" t="s">
        <v>165</v>
      </c>
      <c r="O35" s="437"/>
      <c r="P35" s="437" t="s">
        <v>162</v>
      </c>
      <c r="Q35" s="438"/>
    </row>
    <row r="36" spans="2:33" x14ac:dyDescent="0.4">
      <c r="B36" s="257" t="s">
        <v>0</v>
      </c>
      <c r="C36" s="422" t="s">
        <v>169</v>
      </c>
      <c r="D36" s="423"/>
      <c r="E36" s="423"/>
      <c r="F36" s="423"/>
      <c r="G36" s="257">
        <v>1</v>
      </c>
      <c r="H36" s="255" t="s">
        <v>8</v>
      </c>
      <c r="I36" s="256">
        <v>2</v>
      </c>
      <c r="J36" s="424" t="s">
        <v>161</v>
      </c>
      <c r="K36" s="424"/>
      <c r="L36" s="424" t="s">
        <v>187</v>
      </c>
      <c r="M36" s="424"/>
      <c r="N36" s="424" t="s">
        <v>187</v>
      </c>
      <c r="O36" s="424"/>
      <c r="P36" s="424">
        <v>1</v>
      </c>
      <c r="Q36" s="425"/>
    </row>
    <row r="37" spans="2:33" x14ac:dyDescent="0.4">
      <c r="B37" s="257" t="s">
        <v>9</v>
      </c>
      <c r="C37" s="422" t="s">
        <v>170</v>
      </c>
      <c r="D37" s="423"/>
      <c r="E37" s="423"/>
      <c r="F37" s="423"/>
      <c r="G37" s="257">
        <v>3</v>
      </c>
      <c r="H37" s="255" t="s">
        <v>8</v>
      </c>
      <c r="I37" s="256">
        <v>4</v>
      </c>
      <c r="J37" s="424" t="s">
        <v>204</v>
      </c>
      <c r="K37" s="424"/>
      <c r="L37" s="424" t="s">
        <v>205</v>
      </c>
      <c r="M37" s="424"/>
      <c r="N37" s="424" t="s">
        <v>186</v>
      </c>
      <c r="O37" s="424"/>
      <c r="P37" s="424" t="s">
        <v>184</v>
      </c>
      <c r="Q37" s="425"/>
    </row>
    <row r="38" spans="2:33" x14ac:dyDescent="0.4">
      <c r="B38" s="257" t="s">
        <v>1</v>
      </c>
      <c r="C38" s="422" t="s">
        <v>269</v>
      </c>
      <c r="D38" s="423"/>
      <c r="E38" s="423"/>
      <c r="F38" s="423"/>
      <c r="G38" s="257">
        <v>2</v>
      </c>
      <c r="H38" s="255" t="s">
        <v>8</v>
      </c>
      <c r="I38" s="256">
        <v>4</v>
      </c>
      <c r="J38" s="424" t="s">
        <v>161</v>
      </c>
      <c r="K38" s="424"/>
      <c r="L38" s="424" t="s">
        <v>184</v>
      </c>
      <c r="M38" s="424"/>
      <c r="N38" s="424" t="s">
        <v>184</v>
      </c>
      <c r="O38" s="424"/>
      <c r="P38" s="424" t="s">
        <v>161</v>
      </c>
      <c r="Q38" s="425"/>
    </row>
    <row r="39" spans="2:33" x14ac:dyDescent="0.4">
      <c r="B39" s="257" t="s">
        <v>2</v>
      </c>
      <c r="C39" s="422" t="s">
        <v>270</v>
      </c>
      <c r="D39" s="423"/>
      <c r="E39" s="423"/>
      <c r="F39" s="423"/>
      <c r="G39" s="257">
        <v>1</v>
      </c>
      <c r="H39" s="255" t="s">
        <v>8</v>
      </c>
      <c r="I39" s="256">
        <v>3</v>
      </c>
      <c r="J39" s="424" t="s">
        <v>187</v>
      </c>
      <c r="K39" s="424"/>
      <c r="L39" s="424" t="s">
        <v>186</v>
      </c>
      <c r="M39" s="424"/>
      <c r="N39" s="424" t="s">
        <v>186</v>
      </c>
      <c r="O39" s="424"/>
      <c r="P39" s="424" t="s">
        <v>187</v>
      </c>
      <c r="Q39" s="425"/>
    </row>
    <row r="40" spans="2:33" x14ac:dyDescent="0.4">
      <c r="B40" s="257" t="s">
        <v>3</v>
      </c>
      <c r="C40" s="422" t="s">
        <v>272</v>
      </c>
      <c r="D40" s="423"/>
      <c r="E40" s="423"/>
      <c r="F40" s="423"/>
      <c r="G40" s="257">
        <v>2</v>
      </c>
      <c r="H40" s="255" t="s">
        <v>8</v>
      </c>
      <c r="I40" s="256">
        <v>3</v>
      </c>
      <c r="J40" s="424" t="s">
        <v>184</v>
      </c>
      <c r="K40" s="424"/>
      <c r="L40" s="424" t="s">
        <v>187</v>
      </c>
      <c r="M40" s="424"/>
      <c r="N40" s="424" t="s">
        <v>187</v>
      </c>
      <c r="O40" s="424"/>
      <c r="P40" s="424" t="s">
        <v>184</v>
      </c>
      <c r="Q40" s="425"/>
    </row>
    <row r="41" spans="2:33" x14ac:dyDescent="0.4">
      <c r="B41" s="259" t="s">
        <v>4</v>
      </c>
      <c r="C41" s="426" t="s">
        <v>271</v>
      </c>
      <c r="D41" s="427"/>
      <c r="E41" s="427"/>
      <c r="F41" s="428"/>
      <c r="G41" s="259">
        <v>1</v>
      </c>
      <c r="H41" s="253" t="s">
        <v>8</v>
      </c>
      <c r="I41" s="254">
        <v>4</v>
      </c>
      <c r="J41" s="429" t="s">
        <v>186</v>
      </c>
      <c r="K41" s="429"/>
      <c r="L41" s="429" t="s">
        <v>161</v>
      </c>
      <c r="M41" s="429"/>
      <c r="N41" s="429" t="s">
        <v>161</v>
      </c>
      <c r="O41" s="429"/>
      <c r="P41" s="429" t="s">
        <v>186</v>
      </c>
      <c r="Q41" s="430"/>
    </row>
  </sheetData>
  <mergeCells count="195">
    <mergeCell ref="B7:AH7"/>
    <mergeCell ref="T28:W28"/>
    <mergeCell ref="AA28:AB28"/>
    <mergeCell ref="AC28:AD28"/>
    <mergeCell ref="AE28:AF28"/>
    <mergeCell ref="AG28:AH28"/>
    <mergeCell ref="T27:W27"/>
    <mergeCell ref="AA27:AB27"/>
    <mergeCell ref="AC27:AD27"/>
    <mergeCell ref="AE27:AF27"/>
    <mergeCell ref="AG27:AH27"/>
    <mergeCell ref="T26:W26"/>
    <mergeCell ref="AA26:AB26"/>
    <mergeCell ref="AC26:AD26"/>
    <mergeCell ref="AE26:AF26"/>
    <mergeCell ref="AG26:AH26"/>
    <mergeCell ref="T25:W25"/>
    <mergeCell ref="AA25:AB25"/>
    <mergeCell ref="AC25:AD25"/>
    <mergeCell ref="AE25:AF25"/>
    <mergeCell ref="AG25:AH25"/>
    <mergeCell ref="T24:W24"/>
    <mergeCell ref="AA24:AB24"/>
    <mergeCell ref="AC24:AD24"/>
    <mergeCell ref="AE24:AF24"/>
    <mergeCell ref="AG24:AH24"/>
    <mergeCell ref="AG22:AH22"/>
    <mergeCell ref="T23:W23"/>
    <mergeCell ref="AA23:AB23"/>
    <mergeCell ref="AC23:AD23"/>
    <mergeCell ref="AE23:AF23"/>
    <mergeCell ref="AG23:AH23"/>
    <mergeCell ref="C28:F28"/>
    <mergeCell ref="J28:K28"/>
    <mergeCell ref="L28:M28"/>
    <mergeCell ref="N28:O28"/>
    <mergeCell ref="P28:Q28"/>
    <mergeCell ref="C27:F27"/>
    <mergeCell ref="J27:K27"/>
    <mergeCell ref="L27:M27"/>
    <mergeCell ref="N27:O27"/>
    <mergeCell ref="P27:Q27"/>
    <mergeCell ref="C26:F26"/>
    <mergeCell ref="J26:K26"/>
    <mergeCell ref="L26:M26"/>
    <mergeCell ref="N26:O26"/>
    <mergeCell ref="P26:Q26"/>
    <mergeCell ref="C25:F25"/>
    <mergeCell ref="J25:K25"/>
    <mergeCell ref="L25:M25"/>
    <mergeCell ref="N25:O25"/>
    <mergeCell ref="P25:Q25"/>
    <mergeCell ref="C24:F24"/>
    <mergeCell ref="J24:K24"/>
    <mergeCell ref="L24:M24"/>
    <mergeCell ref="N24:O24"/>
    <mergeCell ref="P24:Q24"/>
    <mergeCell ref="C23:F23"/>
    <mergeCell ref="J23:K23"/>
    <mergeCell ref="L23:M23"/>
    <mergeCell ref="N23:O23"/>
    <mergeCell ref="P23:Q23"/>
    <mergeCell ref="B17:AG17"/>
    <mergeCell ref="B19:AG19"/>
    <mergeCell ref="B20:Q20"/>
    <mergeCell ref="B21:F22"/>
    <mergeCell ref="G21:I22"/>
    <mergeCell ref="L21:O21"/>
    <mergeCell ref="J22:K22"/>
    <mergeCell ref="L22:M22"/>
    <mergeCell ref="N22:O22"/>
    <mergeCell ref="P22:Q22"/>
    <mergeCell ref="S21:W22"/>
    <mergeCell ref="X21:Z22"/>
    <mergeCell ref="AC21:AF21"/>
    <mergeCell ref="AA22:AB22"/>
    <mergeCell ref="AC22:AD22"/>
    <mergeCell ref="AE22:AF22"/>
    <mergeCell ref="T15:W15"/>
    <mergeCell ref="AA15:AB15"/>
    <mergeCell ref="AC15:AD15"/>
    <mergeCell ref="AE15:AF15"/>
    <mergeCell ref="AG15:AH15"/>
    <mergeCell ref="T14:W14"/>
    <mergeCell ref="AA14:AB14"/>
    <mergeCell ref="AC14:AD14"/>
    <mergeCell ref="AE14:AF14"/>
    <mergeCell ref="AG14:AH14"/>
    <mergeCell ref="AA11:AB11"/>
    <mergeCell ref="AC11:AD11"/>
    <mergeCell ref="AE11:AF11"/>
    <mergeCell ref="AG11:AH11"/>
    <mergeCell ref="J14:K14"/>
    <mergeCell ref="L14:M14"/>
    <mergeCell ref="N14:O14"/>
    <mergeCell ref="P14:Q14"/>
    <mergeCell ref="J11:K11"/>
    <mergeCell ref="T13:W13"/>
    <mergeCell ref="AA13:AB13"/>
    <mergeCell ref="AC13:AD13"/>
    <mergeCell ref="AE13:AF13"/>
    <mergeCell ref="AG13:AH13"/>
    <mergeCell ref="T12:W12"/>
    <mergeCell ref="AA12:AB12"/>
    <mergeCell ref="AC12:AD12"/>
    <mergeCell ref="AE12:AF12"/>
    <mergeCell ref="AG12:AH12"/>
    <mergeCell ref="B6:AG6"/>
    <mergeCell ref="B2:AG2"/>
    <mergeCell ref="B4:AG4"/>
    <mergeCell ref="C11:F11"/>
    <mergeCell ref="C12:F12"/>
    <mergeCell ref="C13:F13"/>
    <mergeCell ref="C14:F14"/>
    <mergeCell ref="AG9:AH9"/>
    <mergeCell ref="AG10:AH10"/>
    <mergeCell ref="L10:M10"/>
    <mergeCell ref="N10:O10"/>
    <mergeCell ref="P10:Q10"/>
    <mergeCell ref="J9:K9"/>
    <mergeCell ref="L9:M9"/>
    <mergeCell ref="L11:M11"/>
    <mergeCell ref="N11:O11"/>
    <mergeCell ref="P11:Q11"/>
    <mergeCell ref="C10:F10"/>
    <mergeCell ref="B8:F9"/>
    <mergeCell ref="G8:I9"/>
    <mergeCell ref="J10:K10"/>
    <mergeCell ref="J12:K12"/>
    <mergeCell ref="P13:Q13"/>
    <mergeCell ref="T11:W11"/>
    <mergeCell ref="C15:F15"/>
    <mergeCell ref="N9:O9"/>
    <mergeCell ref="P9:Q9"/>
    <mergeCell ref="L8:O8"/>
    <mergeCell ref="S8:W9"/>
    <mergeCell ref="X8:Z9"/>
    <mergeCell ref="AC8:AF8"/>
    <mergeCell ref="AA9:AB9"/>
    <mergeCell ref="AC9:AD9"/>
    <mergeCell ref="AE9:AF9"/>
    <mergeCell ref="T10:W10"/>
    <mergeCell ref="AA10:AB10"/>
    <mergeCell ref="AC10:AD10"/>
    <mergeCell ref="AE10:AF10"/>
    <mergeCell ref="J15:K15"/>
    <mergeCell ref="L15:M15"/>
    <mergeCell ref="N15:O15"/>
    <mergeCell ref="P15:Q15"/>
    <mergeCell ref="L12:M12"/>
    <mergeCell ref="N12:O12"/>
    <mergeCell ref="P12:Q12"/>
    <mergeCell ref="J13:K13"/>
    <mergeCell ref="L13:M13"/>
    <mergeCell ref="N13:O13"/>
    <mergeCell ref="B30:AG30"/>
    <mergeCell ref="B33:AG33"/>
    <mergeCell ref="B34:F35"/>
    <mergeCell ref="G34:I35"/>
    <mergeCell ref="L34:O34"/>
    <mergeCell ref="J35:K35"/>
    <mergeCell ref="L35:M35"/>
    <mergeCell ref="N35:O35"/>
    <mergeCell ref="P35:Q35"/>
    <mergeCell ref="B32:AG32"/>
    <mergeCell ref="C36:F36"/>
    <mergeCell ref="J36:K36"/>
    <mergeCell ref="L36:M36"/>
    <mergeCell ref="N36:O36"/>
    <mergeCell ref="P36:Q36"/>
    <mergeCell ref="C37:F37"/>
    <mergeCell ref="J37:K37"/>
    <mergeCell ref="L37:M37"/>
    <mergeCell ref="N37:O37"/>
    <mergeCell ref="P37:Q37"/>
    <mergeCell ref="C38:F38"/>
    <mergeCell ref="J38:K38"/>
    <mergeCell ref="L38:M38"/>
    <mergeCell ref="N38:O38"/>
    <mergeCell ref="P38:Q38"/>
    <mergeCell ref="C39:F39"/>
    <mergeCell ref="J39:K39"/>
    <mergeCell ref="L39:M39"/>
    <mergeCell ref="N39:O39"/>
    <mergeCell ref="P39:Q39"/>
    <mergeCell ref="C40:F40"/>
    <mergeCell ref="J40:K40"/>
    <mergeCell ref="L40:M40"/>
    <mergeCell ref="N40:O40"/>
    <mergeCell ref="P40:Q40"/>
    <mergeCell ref="C41:F41"/>
    <mergeCell ref="J41:K41"/>
    <mergeCell ref="L41:M41"/>
    <mergeCell ref="N41:O41"/>
    <mergeCell ref="P41:Q41"/>
  </mergeCells>
  <phoneticPr fontId="1"/>
  <pageMargins left="7.874015748031496E-2" right="7.874015748031496E-2" top="0.55118110236220474" bottom="0.55118110236220474"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A2F18-EB98-4E66-AB72-A46CBFD04700}">
  <sheetPr>
    <tabColor rgb="FFFFFF00"/>
  </sheetPr>
  <dimension ref="A1:BY54"/>
  <sheetViews>
    <sheetView view="pageBreakPreview" zoomScaleNormal="100" zoomScaleSheetLayoutView="100" workbookViewId="0">
      <selection activeCell="AV1" sqref="AV1"/>
    </sheetView>
  </sheetViews>
  <sheetFormatPr defaultRowHeight="14.25" x14ac:dyDescent="0.4"/>
  <cols>
    <col min="1" max="44" width="2" style="1" customWidth="1"/>
    <col min="45" max="47" width="2" style="1" hidden="1" customWidth="1"/>
    <col min="48" max="106" width="2" style="1" customWidth="1"/>
    <col min="107" max="109" width="3.125" style="1" customWidth="1"/>
    <col min="110" max="110" width="9" style="1"/>
    <col min="111" max="113" width="3.125" style="1" customWidth="1"/>
    <col min="114" max="16384" width="9" style="1"/>
  </cols>
  <sheetData>
    <row r="1" spans="1:47" ht="17.25" x14ac:dyDescent="0.4">
      <c r="A1" s="454" t="s">
        <v>130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row>
    <row r="2" spans="1:47" x14ac:dyDescent="0.4">
      <c r="AA2" s="2"/>
      <c r="AB2" s="2"/>
    </row>
    <row r="3" spans="1:47" x14ac:dyDescent="0.4">
      <c r="C3" s="458" t="s">
        <v>112</v>
      </c>
      <c r="D3" s="458"/>
      <c r="E3" s="458"/>
      <c r="F3" s="459">
        <f>'宇河予選　１０月1７日組合せ'!D6</f>
        <v>0</v>
      </c>
      <c r="G3" s="459"/>
      <c r="H3" s="459"/>
      <c r="I3" s="459"/>
      <c r="J3" s="459"/>
      <c r="K3" s="459"/>
      <c r="L3" s="459"/>
      <c r="M3" s="459"/>
      <c r="N3" s="459"/>
      <c r="O3" s="458" t="s">
        <v>113</v>
      </c>
      <c r="P3" s="458"/>
      <c r="Q3" s="458"/>
      <c r="R3" s="458"/>
      <c r="S3" s="469" t="str">
        <f>'宇河予選　１０月1７日組合せ'!G16</f>
        <v>雀宮FC</v>
      </c>
      <c r="T3" s="458"/>
      <c r="U3" s="458"/>
      <c r="V3" s="458"/>
      <c r="W3" s="458"/>
      <c r="X3" s="458"/>
      <c r="Y3" s="458"/>
      <c r="Z3" s="458"/>
      <c r="AA3" s="458"/>
      <c r="AB3" s="458" t="s">
        <v>114</v>
      </c>
      <c r="AC3" s="458"/>
      <c r="AD3" s="458"/>
      <c r="AE3" s="458"/>
      <c r="AF3" s="470">
        <v>43814</v>
      </c>
      <c r="AG3" s="471"/>
      <c r="AH3" s="471"/>
      <c r="AI3" s="471"/>
      <c r="AJ3" s="471"/>
      <c r="AK3" s="471"/>
      <c r="AL3" s="471"/>
      <c r="AM3" s="471"/>
      <c r="AN3" s="527" t="str">
        <f>"（"&amp;TEXT(AF3,"aaa")&amp;"）"</f>
        <v>（日）</v>
      </c>
      <c r="AO3" s="527"/>
      <c r="AP3" s="528"/>
    </row>
    <row r="4" spans="1:47" x14ac:dyDescent="0.4">
      <c r="S4" s="2"/>
      <c r="T4" s="2"/>
      <c r="U4" s="2"/>
      <c r="V4" s="2"/>
    </row>
    <row r="5" spans="1:47" ht="6.75" customHeight="1" x14ac:dyDescent="0.4">
      <c r="B5" s="139"/>
      <c r="C5" s="139"/>
      <c r="D5" s="49"/>
      <c r="F5" s="451" t="s">
        <v>107</v>
      </c>
      <c r="G5" s="460">
        <v>1</v>
      </c>
      <c r="H5" s="461"/>
      <c r="I5" s="461"/>
      <c r="J5" s="465" t="str">
        <f>'宇河予選　１０月1７日組合せ'!G12</f>
        <v>union SC</v>
      </c>
      <c r="K5" s="465"/>
      <c r="L5" s="465"/>
      <c r="M5" s="465"/>
      <c r="N5" s="465"/>
      <c r="O5" s="465"/>
      <c r="P5" s="465"/>
      <c r="Q5" s="465"/>
      <c r="R5" s="466"/>
      <c r="S5" s="466"/>
      <c r="T5" s="466"/>
      <c r="U5" s="466"/>
      <c r="W5" s="5"/>
      <c r="X5" s="451" t="s">
        <v>108</v>
      </c>
      <c r="Y5" s="460">
        <v>4</v>
      </c>
      <c r="Z5" s="461"/>
      <c r="AA5" s="461"/>
      <c r="AB5" s="465">
        <f>'宇河予選　１０月1７日組合せ'!G22</f>
        <v>0</v>
      </c>
      <c r="AC5" s="465"/>
      <c r="AD5" s="465"/>
      <c r="AE5" s="465"/>
      <c r="AF5" s="465"/>
      <c r="AG5" s="465"/>
      <c r="AH5" s="465"/>
      <c r="AI5" s="465"/>
      <c r="AJ5" s="466"/>
      <c r="AK5" s="466"/>
      <c r="AL5" s="466"/>
      <c r="AM5" s="466"/>
    </row>
    <row r="6" spans="1:47" ht="6.75" customHeight="1" x14ac:dyDescent="0.4">
      <c r="B6" s="139"/>
      <c r="C6" s="139"/>
      <c r="D6" s="49"/>
      <c r="F6" s="451"/>
      <c r="G6" s="453"/>
      <c r="H6" s="453"/>
      <c r="I6" s="453"/>
      <c r="J6" s="453"/>
      <c r="K6" s="453"/>
      <c r="L6" s="453"/>
      <c r="M6" s="453"/>
      <c r="N6" s="453"/>
      <c r="O6" s="453"/>
      <c r="P6" s="453"/>
      <c r="Q6" s="453"/>
      <c r="R6" s="453"/>
      <c r="S6" s="453"/>
      <c r="T6" s="453"/>
      <c r="U6" s="453"/>
      <c r="W6" s="5"/>
      <c r="X6" s="451"/>
      <c r="Y6" s="453"/>
      <c r="Z6" s="453"/>
      <c r="AA6" s="453"/>
      <c r="AB6" s="453"/>
      <c r="AC6" s="453"/>
      <c r="AD6" s="453"/>
      <c r="AE6" s="453"/>
      <c r="AF6" s="453"/>
      <c r="AG6" s="453"/>
      <c r="AH6" s="453"/>
      <c r="AI6" s="453"/>
      <c r="AJ6" s="453"/>
      <c r="AK6" s="453"/>
      <c r="AL6" s="453"/>
      <c r="AM6" s="453"/>
    </row>
    <row r="7" spans="1:47" ht="6.75" customHeight="1" x14ac:dyDescent="0.4">
      <c r="B7" s="139"/>
      <c r="C7" s="139"/>
      <c r="D7" s="49"/>
      <c r="F7" s="452"/>
      <c r="G7" s="460">
        <v>2</v>
      </c>
      <c r="H7" s="461"/>
      <c r="I7" s="461"/>
      <c r="J7" s="465" t="str">
        <f>'宇河予選　１０月1７日組合せ'!G14</f>
        <v>石井FC</v>
      </c>
      <c r="K7" s="465"/>
      <c r="L7" s="465"/>
      <c r="M7" s="465"/>
      <c r="N7" s="465"/>
      <c r="O7" s="465"/>
      <c r="P7" s="465"/>
      <c r="Q7" s="465"/>
      <c r="R7" s="466"/>
      <c r="S7" s="466"/>
      <c r="T7" s="466"/>
      <c r="U7" s="466"/>
      <c r="W7" s="5"/>
      <c r="X7" s="452"/>
      <c r="Y7" s="460">
        <v>5</v>
      </c>
      <c r="Z7" s="461"/>
      <c r="AA7" s="461"/>
      <c r="AB7" s="465" t="str">
        <f>'宇河予選　１０月1７日組合せ'!G25</f>
        <v>みはらSC Jr</v>
      </c>
      <c r="AC7" s="465"/>
      <c r="AD7" s="465"/>
      <c r="AE7" s="465"/>
      <c r="AF7" s="465"/>
      <c r="AG7" s="465"/>
      <c r="AH7" s="465"/>
      <c r="AI7" s="465"/>
      <c r="AJ7" s="466"/>
      <c r="AK7" s="466"/>
      <c r="AL7" s="466"/>
      <c r="AM7" s="466"/>
    </row>
    <row r="8" spans="1:47" ht="6.75" customHeight="1" x14ac:dyDescent="0.4">
      <c r="B8" s="139"/>
      <c r="C8" s="139"/>
      <c r="D8" s="49"/>
      <c r="F8" s="452"/>
      <c r="G8" s="453"/>
      <c r="H8" s="453"/>
      <c r="I8" s="453"/>
      <c r="J8" s="453"/>
      <c r="K8" s="453"/>
      <c r="L8" s="453"/>
      <c r="M8" s="453"/>
      <c r="N8" s="453"/>
      <c r="O8" s="453"/>
      <c r="P8" s="453"/>
      <c r="Q8" s="453"/>
      <c r="R8" s="453"/>
      <c r="S8" s="453"/>
      <c r="T8" s="453"/>
      <c r="U8" s="453"/>
      <c r="W8" s="5"/>
      <c r="X8" s="452"/>
      <c r="Y8" s="453"/>
      <c r="Z8" s="453"/>
      <c r="AA8" s="453"/>
      <c r="AB8" s="453"/>
      <c r="AC8" s="453"/>
      <c r="AD8" s="453"/>
      <c r="AE8" s="453"/>
      <c r="AF8" s="453"/>
      <c r="AG8" s="453"/>
      <c r="AH8" s="453"/>
      <c r="AI8" s="453"/>
      <c r="AJ8" s="453"/>
      <c r="AK8" s="453"/>
      <c r="AL8" s="453"/>
      <c r="AM8" s="453"/>
    </row>
    <row r="9" spans="1:47" ht="6.75" customHeight="1" x14ac:dyDescent="0.4">
      <c r="B9" s="139"/>
      <c r="C9" s="139"/>
      <c r="D9" s="49"/>
      <c r="F9" s="452"/>
      <c r="G9" s="462">
        <v>3</v>
      </c>
      <c r="H9" s="463"/>
      <c r="I9" s="463"/>
      <c r="J9" s="467" t="str">
        <f>'宇河予選　１０月1７日組合せ'!G16</f>
        <v>雀宮FC</v>
      </c>
      <c r="K9" s="467"/>
      <c r="L9" s="467"/>
      <c r="M9" s="467"/>
      <c r="N9" s="467"/>
      <c r="O9" s="467"/>
      <c r="P9" s="467"/>
      <c r="Q9" s="467"/>
      <c r="R9" s="468"/>
      <c r="S9" s="468"/>
      <c r="T9" s="468"/>
      <c r="U9" s="468"/>
      <c r="W9" s="5"/>
      <c r="X9" s="452"/>
      <c r="Y9" s="460">
        <v>6</v>
      </c>
      <c r="Z9" s="461"/>
      <c r="AA9" s="461"/>
      <c r="AB9" s="465" t="str">
        <f>'宇河予選　１０月1７日組合せ'!G27</f>
        <v>本郷北ＦＣ</v>
      </c>
      <c r="AC9" s="465"/>
      <c r="AD9" s="465"/>
      <c r="AE9" s="465"/>
      <c r="AF9" s="465"/>
      <c r="AG9" s="465"/>
      <c r="AH9" s="465"/>
      <c r="AI9" s="465"/>
      <c r="AJ9" s="466"/>
      <c r="AK9" s="466"/>
      <c r="AL9" s="466"/>
      <c r="AM9" s="466"/>
      <c r="AN9" s="44"/>
    </row>
    <row r="10" spans="1:47" ht="6.75" customHeight="1" x14ac:dyDescent="0.4">
      <c r="B10" s="139"/>
      <c r="C10" s="139"/>
      <c r="D10" s="49"/>
      <c r="F10" s="453"/>
      <c r="G10" s="464"/>
      <c r="H10" s="464"/>
      <c r="I10" s="464"/>
      <c r="J10" s="464"/>
      <c r="K10" s="464"/>
      <c r="L10" s="464"/>
      <c r="M10" s="464"/>
      <c r="N10" s="464"/>
      <c r="O10" s="464"/>
      <c r="P10" s="464"/>
      <c r="Q10" s="464"/>
      <c r="R10" s="464"/>
      <c r="S10" s="464"/>
      <c r="T10" s="464"/>
      <c r="U10" s="464"/>
      <c r="W10" s="5"/>
      <c r="X10" s="452"/>
      <c r="Y10" s="453"/>
      <c r="Z10" s="453"/>
      <c r="AA10" s="453"/>
      <c r="AB10" s="453"/>
      <c r="AC10" s="453"/>
      <c r="AD10" s="453"/>
      <c r="AE10" s="453"/>
      <c r="AF10" s="453"/>
      <c r="AG10" s="453"/>
      <c r="AH10" s="453"/>
      <c r="AI10" s="453"/>
      <c r="AJ10" s="453"/>
      <c r="AK10" s="453"/>
      <c r="AL10" s="453"/>
      <c r="AM10" s="453"/>
      <c r="AN10" s="44"/>
    </row>
    <row r="11" spans="1:47" ht="6.75" customHeight="1" x14ac:dyDescent="0.4">
      <c r="B11" s="139"/>
      <c r="C11" s="139"/>
      <c r="D11" s="49"/>
      <c r="F11" s="49"/>
      <c r="G11" s="7"/>
      <c r="H11" s="50"/>
      <c r="I11" s="50"/>
      <c r="J11" s="51"/>
      <c r="K11" s="51"/>
      <c r="L11" s="51"/>
      <c r="M11" s="51"/>
      <c r="N11" s="52"/>
      <c r="O11" s="52"/>
      <c r="P11" s="52"/>
      <c r="Q11" s="52"/>
      <c r="R11" s="53"/>
      <c r="S11" s="54"/>
      <c r="T11" s="54"/>
      <c r="U11" s="6"/>
      <c r="W11" s="5"/>
      <c r="X11" s="536"/>
      <c r="Y11" s="452">
        <v>7</v>
      </c>
      <c r="Z11" s="536"/>
      <c r="AA11" s="536"/>
      <c r="AB11" s="465" t="e">
        <f>'宇河予選　１０月1７日組合せ'!#REF!</f>
        <v>#REF!</v>
      </c>
      <c r="AC11" s="465"/>
      <c r="AD11" s="465"/>
      <c r="AE11" s="465"/>
      <c r="AF11" s="465"/>
      <c r="AG11" s="465"/>
      <c r="AH11" s="465"/>
      <c r="AI11" s="465"/>
      <c r="AJ11" s="466"/>
      <c r="AK11" s="466"/>
      <c r="AL11" s="466"/>
      <c r="AM11" s="466"/>
    </row>
    <row r="12" spans="1:47" ht="6.75" customHeight="1" x14ac:dyDescent="0.4">
      <c r="B12" s="139"/>
      <c r="C12" s="139"/>
      <c r="D12" s="49"/>
      <c r="F12" s="49"/>
      <c r="G12" s="7"/>
      <c r="H12" s="50"/>
      <c r="I12" s="50"/>
      <c r="J12" s="51"/>
      <c r="K12" s="51"/>
      <c r="L12" s="51"/>
      <c r="M12" s="51"/>
      <c r="N12" s="52"/>
      <c r="O12" s="52"/>
      <c r="P12" s="52"/>
      <c r="Q12" s="52"/>
      <c r="R12" s="53"/>
      <c r="S12" s="54"/>
      <c r="T12" s="54"/>
      <c r="U12" s="6"/>
      <c r="W12" s="5"/>
      <c r="X12" s="453"/>
      <c r="Y12" s="453"/>
      <c r="Z12" s="453"/>
      <c r="AA12" s="453"/>
      <c r="AB12" s="453"/>
      <c r="AC12" s="453"/>
      <c r="AD12" s="453"/>
      <c r="AE12" s="453"/>
      <c r="AF12" s="453"/>
      <c r="AG12" s="453"/>
      <c r="AH12" s="453"/>
      <c r="AI12" s="453"/>
      <c r="AJ12" s="453"/>
      <c r="AK12" s="453"/>
      <c r="AL12" s="453"/>
      <c r="AM12" s="453"/>
    </row>
    <row r="13" spans="1:47" ht="14.25" customHeight="1" x14ac:dyDescent="0.4">
      <c r="A13" s="449" t="s">
        <v>149</v>
      </c>
      <c r="B13" s="450"/>
      <c r="C13" s="450"/>
      <c r="D13" s="450"/>
      <c r="E13" s="450"/>
      <c r="F13" s="450"/>
      <c r="G13" s="450"/>
      <c r="H13" s="450"/>
      <c r="I13" s="450"/>
      <c r="J13" s="450"/>
      <c r="K13" s="450"/>
      <c r="L13" s="450"/>
      <c r="M13" s="450"/>
      <c r="N13" s="450"/>
      <c r="O13" s="450"/>
      <c r="P13" s="450"/>
      <c r="Q13" s="450"/>
      <c r="R13" s="450"/>
      <c r="S13" s="3"/>
      <c r="T13" s="3"/>
      <c r="U13" s="3"/>
      <c r="V13" s="3"/>
      <c r="W13" s="3"/>
      <c r="X13" s="3"/>
      <c r="Y13" s="3"/>
      <c r="Z13" s="4"/>
      <c r="AA13" s="4"/>
      <c r="AB13" s="5"/>
      <c r="AC13" s="5"/>
      <c r="AD13" s="5"/>
      <c r="AE13" s="6"/>
      <c r="AF13" s="7"/>
      <c r="AG13" s="8"/>
      <c r="AH13" s="8"/>
      <c r="AI13" s="9"/>
      <c r="AJ13" s="9"/>
      <c r="AK13" s="9"/>
      <c r="AL13" s="9"/>
      <c r="AM13" s="9"/>
      <c r="AN13" s="9"/>
      <c r="AO13" s="9"/>
      <c r="AP13" s="3"/>
      <c r="AQ13" s="3"/>
      <c r="AR13" s="3"/>
    </row>
    <row r="14" spans="1:47" ht="17.25" customHeight="1" x14ac:dyDescent="0.4">
      <c r="A14" s="440" t="s">
        <v>90</v>
      </c>
      <c r="B14" s="440"/>
      <c r="C14" s="440"/>
      <c r="D14" s="440"/>
      <c r="E14" s="440"/>
      <c r="F14" s="440"/>
      <c r="G14" s="440"/>
      <c r="H14" s="440"/>
      <c r="I14" s="441"/>
      <c r="J14" s="441"/>
      <c r="K14" s="441"/>
      <c r="L14" s="441"/>
      <c r="M14" s="441"/>
      <c r="N14" s="441"/>
      <c r="O14" s="441"/>
      <c r="P14" s="441"/>
      <c r="Q14" s="441"/>
      <c r="R14" s="441"/>
      <c r="T14" s="10"/>
      <c r="X14" s="10"/>
      <c r="Z14" s="10"/>
      <c r="AB14" s="10"/>
      <c r="AF14" s="11"/>
      <c r="AG14" s="10"/>
      <c r="AH14" s="10"/>
      <c r="AI14" s="10"/>
      <c r="AJ14" s="10"/>
      <c r="AK14" s="10"/>
      <c r="AL14" s="10"/>
    </row>
    <row r="15" spans="1:47" ht="28.5" customHeight="1" x14ac:dyDescent="0.4">
      <c r="A15" s="442"/>
      <c r="B15" s="443"/>
      <c r="C15" s="444" t="s">
        <v>91</v>
      </c>
      <c r="D15" s="445"/>
      <c r="E15" s="445"/>
      <c r="F15" s="446"/>
      <c r="G15" s="447" t="s">
        <v>92</v>
      </c>
      <c r="H15" s="445"/>
      <c r="I15" s="445"/>
      <c r="J15" s="446"/>
      <c r="K15" s="448" t="s">
        <v>93</v>
      </c>
      <c r="L15" s="448"/>
      <c r="M15" s="448"/>
      <c r="N15" s="448"/>
      <c r="O15" s="448"/>
      <c r="P15" s="448"/>
      <c r="Q15" s="448"/>
      <c r="R15" s="448"/>
      <c r="S15" s="448" t="s">
        <v>94</v>
      </c>
      <c r="T15" s="448"/>
      <c r="U15" s="448"/>
      <c r="V15" s="448"/>
      <c r="W15" s="448"/>
      <c r="X15" s="448"/>
      <c r="Y15" s="448"/>
      <c r="Z15" s="444" t="s">
        <v>93</v>
      </c>
      <c r="AA15" s="445"/>
      <c r="AB15" s="445"/>
      <c r="AC15" s="445"/>
      <c r="AD15" s="445"/>
      <c r="AE15" s="445"/>
      <c r="AF15" s="445"/>
      <c r="AG15" s="446"/>
      <c r="AH15" s="447" t="s">
        <v>92</v>
      </c>
      <c r="AI15" s="455"/>
      <c r="AJ15" s="445"/>
      <c r="AK15" s="446"/>
      <c r="AL15" s="456" t="s">
        <v>121</v>
      </c>
      <c r="AM15" s="456"/>
      <c r="AN15" s="456"/>
      <c r="AO15" s="456"/>
      <c r="AP15" s="456"/>
      <c r="AQ15" s="456"/>
      <c r="AR15" s="457"/>
    </row>
    <row r="16" spans="1:47" ht="14.25" customHeight="1" x14ac:dyDescent="0.4">
      <c r="A16" s="472" t="s">
        <v>0</v>
      </c>
      <c r="B16" s="473"/>
      <c r="C16" s="476">
        <v>0.375</v>
      </c>
      <c r="D16" s="477"/>
      <c r="E16" s="477"/>
      <c r="F16" s="473"/>
      <c r="G16" s="476"/>
      <c r="H16" s="477"/>
      <c r="I16" s="477"/>
      <c r="J16" s="473"/>
      <c r="K16" s="480" t="str">
        <f>IFERROR(VLOOKUP(AT16,$G$5:$U$9,4,0),"")&amp;IFERROR(VLOOKUP(AT16,$Y$5:$AM$11,4,0),"")</f>
        <v>union SC</v>
      </c>
      <c r="L16" s="480"/>
      <c r="M16" s="480"/>
      <c r="N16" s="480"/>
      <c r="O16" s="480"/>
      <c r="P16" s="480"/>
      <c r="Q16" s="480"/>
      <c r="R16" s="480"/>
      <c r="S16" s="482">
        <f>IF(OR(U16="",U17=""),"",U16+U17)</f>
        <v>0</v>
      </c>
      <c r="T16" s="483"/>
      <c r="U16" s="12">
        <v>0</v>
      </c>
      <c r="V16" s="12" t="s">
        <v>12</v>
      </c>
      <c r="W16" s="12">
        <v>1</v>
      </c>
      <c r="X16" s="482">
        <f>IF(OR(W16="",W17=""),"",W16+W17)</f>
        <v>5</v>
      </c>
      <c r="Y16" s="483"/>
      <c r="Z16" s="485" t="str">
        <f>IFERROR(VLOOKUP(AU16,$G$5:$U$9,4,0),"")&amp;IFERROR(VLOOKUP(AU16,$Y$5:$AM$11,4,0),"")</f>
        <v>石井FC</v>
      </c>
      <c r="AA16" s="485"/>
      <c r="AB16" s="485"/>
      <c r="AC16" s="485"/>
      <c r="AD16" s="485"/>
      <c r="AE16" s="485"/>
      <c r="AF16" s="485"/>
      <c r="AG16" s="485"/>
      <c r="AH16" s="472"/>
      <c r="AI16" s="487"/>
      <c r="AJ16" s="477"/>
      <c r="AK16" s="473"/>
      <c r="AL16" s="488">
        <f>'宇河予選　１０月1７日組合せ'!AA63</f>
        <v>0</v>
      </c>
      <c r="AM16" s="489"/>
      <c r="AN16" s="489"/>
      <c r="AO16" s="489"/>
      <c r="AP16" s="489"/>
      <c r="AQ16" s="489"/>
      <c r="AR16" s="490"/>
      <c r="AT16" s="1">
        <v>1</v>
      </c>
      <c r="AU16" s="1">
        <v>2</v>
      </c>
    </row>
    <row r="17" spans="1:47" ht="14.25" customHeight="1" x14ac:dyDescent="0.4">
      <c r="A17" s="474"/>
      <c r="B17" s="475"/>
      <c r="C17" s="478"/>
      <c r="D17" s="479"/>
      <c r="E17" s="479"/>
      <c r="F17" s="475"/>
      <c r="G17" s="478"/>
      <c r="H17" s="479"/>
      <c r="I17" s="479"/>
      <c r="J17" s="475"/>
      <c r="K17" s="481"/>
      <c r="L17" s="481"/>
      <c r="M17" s="481"/>
      <c r="N17" s="481"/>
      <c r="O17" s="481"/>
      <c r="P17" s="481"/>
      <c r="Q17" s="481"/>
      <c r="R17" s="481"/>
      <c r="S17" s="474"/>
      <c r="T17" s="484"/>
      <c r="U17" s="12">
        <v>0</v>
      </c>
      <c r="V17" s="12" t="s">
        <v>12</v>
      </c>
      <c r="W17" s="12">
        <v>4</v>
      </c>
      <c r="X17" s="474"/>
      <c r="Y17" s="484"/>
      <c r="Z17" s="486"/>
      <c r="AA17" s="486"/>
      <c r="AB17" s="486"/>
      <c r="AC17" s="486"/>
      <c r="AD17" s="486"/>
      <c r="AE17" s="486"/>
      <c r="AF17" s="486"/>
      <c r="AG17" s="486"/>
      <c r="AH17" s="478"/>
      <c r="AI17" s="479"/>
      <c r="AJ17" s="479"/>
      <c r="AK17" s="475"/>
      <c r="AL17" s="491"/>
      <c r="AM17" s="492"/>
      <c r="AN17" s="492"/>
      <c r="AO17" s="492"/>
      <c r="AP17" s="492"/>
      <c r="AQ17" s="492"/>
      <c r="AR17" s="493"/>
    </row>
    <row r="18" spans="1:47" ht="14.25" customHeight="1" x14ac:dyDescent="0.4">
      <c r="A18" s="472" t="s">
        <v>9</v>
      </c>
      <c r="B18" s="473"/>
      <c r="C18" s="476">
        <v>0.40277777777777773</v>
      </c>
      <c r="D18" s="477"/>
      <c r="E18" s="477"/>
      <c r="F18" s="473"/>
      <c r="G18" s="476"/>
      <c r="H18" s="477"/>
      <c r="I18" s="477"/>
      <c r="J18" s="473"/>
      <c r="K18" s="480" t="str">
        <f>IFERROR(VLOOKUP(AT18,$G$5:$U$9,4,0),"")&amp;IFERROR(VLOOKUP(AT18,$Y$5:$AM$11,4,0),"")</f>
        <v>0</v>
      </c>
      <c r="L18" s="480"/>
      <c r="M18" s="480"/>
      <c r="N18" s="480"/>
      <c r="O18" s="480"/>
      <c r="P18" s="480"/>
      <c r="Q18" s="480"/>
      <c r="R18" s="480"/>
      <c r="S18" s="482">
        <f>IF(OR(U18="",U19=""),"",U18+U19)</f>
        <v>3</v>
      </c>
      <c r="T18" s="483"/>
      <c r="U18" s="12">
        <v>2</v>
      </c>
      <c r="V18" s="12" t="s">
        <v>12</v>
      </c>
      <c r="W18" s="12">
        <v>0</v>
      </c>
      <c r="X18" s="482">
        <f>IF(OR(W18="",W19=""),"",W18+W19)</f>
        <v>0</v>
      </c>
      <c r="Y18" s="483"/>
      <c r="Z18" s="485" t="str">
        <f>IFERROR(VLOOKUP(AU18,$G$5:$U$9,4,0),"")&amp;IFERROR(VLOOKUP(AU18,$Y$5:$AM$11,4,0),"")</f>
        <v>みはらSC Jr</v>
      </c>
      <c r="AA18" s="485"/>
      <c r="AB18" s="485"/>
      <c r="AC18" s="485"/>
      <c r="AD18" s="485"/>
      <c r="AE18" s="485"/>
      <c r="AF18" s="485"/>
      <c r="AG18" s="485"/>
      <c r="AH18" s="472"/>
      <c r="AI18" s="487"/>
      <c r="AJ18" s="477"/>
      <c r="AK18" s="473"/>
      <c r="AL18" s="488">
        <f>'宇河予選　１０月1７日組合せ'!AA64</f>
        <v>0</v>
      </c>
      <c r="AM18" s="489"/>
      <c r="AN18" s="489"/>
      <c r="AO18" s="489"/>
      <c r="AP18" s="489"/>
      <c r="AQ18" s="489"/>
      <c r="AR18" s="490"/>
      <c r="AT18" s="1">
        <v>4</v>
      </c>
      <c r="AU18" s="1">
        <v>5</v>
      </c>
    </row>
    <row r="19" spans="1:47" ht="14.25" customHeight="1" x14ac:dyDescent="0.4">
      <c r="A19" s="474"/>
      <c r="B19" s="475"/>
      <c r="C19" s="478"/>
      <c r="D19" s="479"/>
      <c r="E19" s="479"/>
      <c r="F19" s="475"/>
      <c r="G19" s="478"/>
      <c r="H19" s="479"/>
      <c r="I19" s="479"/>
      <c r="J19" s="475"/>
      <c r="K19" s="481"/>
      <c r="L19" s="481"/>
      <c r="M19" s="481"/>
      <c r="N19" s="481"/>
      <c r="O19" s="481"/>
      <c r="P19" s="481"/>
      <c r="Q19" s="481"/>
      <c r="R19" s="481"/>
      <c r="S19" s="474"/>
      <c r="T19" s="484"/>
      <c r="U19" s="12">
        <v>1</v>
      </c>
      <c r="V19" s="12" t="s">
        <v>12</v>
      </c>
      <c r="W19" s="12">
        <v>0</v>
      </c>
      <c r="X19" s="474"/>
      <c r="Y19" s="484"/>
      <c r="Z19" s="486"/>
      <c r="AA19" s="486"/>
      <c r="AB19" s="486"/>
      <c r="AC19" s="486"/>
      <c r="AD19" s="486"/>
      <c r="AE19" s="486"/>
      <c r="AF19" s="486"/>
      <c r="AG19" s="486"/>
      <c r="AH19" s="478"/>
      <c r="AI19" s="479"/>
      <c r="AJ19" s="479"/>
      <c r="AK19" s="475"/>
      <c r="AL19" s="491"/>
      <c r="AM19" s="492"/>
      <c r="AN19" s="492"/>
      <c r="AO19" s="492"/>
      <c r="AP19" s="492"/>
      <c r="AQ19" s="492"/>
      <c r="AR19" s="493"/>
    </row>
    <row r="20" spans="1:47" ht="14.25" customHeight="1" x14ac:dyDescent="0.4">
      <c r="A20" s="472" t="s">
        <v>1</v>
      </c>
      <c r="B20" s="473"/>
      <c r="C20" s="476">
        <v>0.43055555555555558</v>
      </c>
      <c r="D20" s="477"/>
      <c r="E20" s="477"/>
      <c r="F20" s="473"/>
      <c r="G20" s="476"/>
      <c r="H20" s="477"/>
      <c r="I20" s="477"/>
      <c r="J20" s="473"/>
      <c r="K20" s="480" t="str">
        <f>IFERROR(VLOOKUP(AT20,$G$5:$U$9,4,0),"")&amp;IFERROR(VLOOKUP(AT20,$Y$5:$AM$11,4,0),"")</f>
        <v>本郷北ＦＣ</v>
      </c>
      <c r="L20" s="480"/>
      <c r="M20" s="480"/>
      <c r="N20" s="480"/>
      <c r="O20" s="480"/>
      <c r="P20" s="480"/>
      <c r="Q20" s="480"/>
      <c r="R20" s="480"/>
      <c r="S20" s="482">
        <f>IF(OR(U20="",U21=""),"",U20+U21)</f>
        <v>4</v>
      </c>
      <c r="T20" s="483"/>
      <c r="U20" s="12">
        <v>1</v>
      </c>
      <c r="V20" s="12" t="s">
        <v>12</v>
      </c>
      <c r="W20" s="12">
        <v>0</v>
      </c>
      <c r="X20" s="482">
        <f>IF(OR(W20="",W21=""),"",W20+W21)</f>
        <v>0</v>
      </c>
      <c r="Y20" s="483"/>
      <c r="Z20" s="485" t="str">
        <f>IFERROR(VLOOKUP(AU20,$G$5:$U$9,4,0),"")&amp;IFERROR(VLOOKUP(AU20,$Y$5:$AM$11,4,0),"")</f>
        <v/>
      </c>
      <c r="AA20" s="485"/>
      <c r="AB20" s="485"/>
      <c r="AC20" s="485"/>
      <c r="AD20" s="485"/>
      <c r="AE20" s="485"/>
      <c r="AF20" s="485"/>
      <c r="AG20" s="485"/>
      <c r="AH20" s="472"/>
      <c r="AI20" s="487"/>
      <c r="AJ20" s="477"/>
      <c r="AK20" s="473"/>
      <c r="AL20" s="488">
        <f>'宇河予選　１０月1７日組合せ'!AA65</f>
        <v>0</v>
      </c>
      <c r="AM20" s="489"/>
      <c r="AN20" s="489"/>
      <c r="AO20" s="489"/>
      <c r="AP20" s="489"/>
      <c r="AQ20" s="489"/>
      <c r="AR20" s="490"/>
      <c r="AT20" s="1">
        <v>6</v>
      </c>
      <c r="AU20" s="1">
        <v>7</v>
      </c>
    </row>
    <row r="21" spans="1:47" ht="14.25" customHeight="1" x14ac:dyDescent="0.4">
      <c r="A21" s="474"/>
      <c r="B21" s="475"/>
      <c r="C21" s="478"/>
      <c r="D21" s="479"/>
      <c r="E21" s="479"/>
      <c r="F21" s="475"/>
      <c r="G21" s="478"/>
      <c r="H21" s="479"/>
      <c r="I21" s="479"/>
      <c r="J21" s="475"/>
      <c r="K21" s="481"/>
      <c r="L21" s="481"/>
      <c r="M21" s="481"/>
      <c r="N21" s="481"/>
      <c r="O21" s="481"/>
      <c r="P21" s="481"/>
      <c r="Q21" s="481"/>
      <c r="R21" s="481"/>
      <c r="S21" s="474"/>
      <c r="T21" s="484"/>
      <c r="U21" s="12">
        <v>3</v>
      </c>
      <c r="V21" s="12" t="s">
        <v>12</v>
      </c>
      <c r="W21" s="12">
        <v>0</v>
      </c>
      <c r="X21" s="474"/>
      <c r="Y21" s="484"/>
      <c r="Z21" s="486"/>
      <c r="AA21" s="486"/>
      <c r="AB21" s="486"/>
      <c r="AC21" s="486"/>
      <c r="AD21" s="486"/>
      <c r="AE21" s="486"/>
      <c r="AF21" s="486"/>
      <c r="AG21" s="486"/>
      <c r="AH21" s="478"/>
      <c r="AI21" s="479"/>
      <c r="AJ21" s="479"/>
      <c r="AK21" s="475"/>
      <c r="AL21" s="491"/>
      <c r="AM21" s="492"/>
      <c r="AN21" s="492"/>
      <c r="AO21" s="492"/>
      <c r="AP21" s="492"/>
      <c r="AQ21" s="492"/>
      <c r="AR21" s="493"/>
    </row>
    <row r="22" spans="1:47" ht="14.25" customHeight="1" x14ac:dyDescent="0.4">
      <c r="A22" s="472" t="s">
        <v>2</v>
      </c>
      <c r="B22" s="473"/>
      <c r="C22" s="476">
        <v>0.45833333333333331</v>
      </c>
      <c r="D22" s="477"/>
      <c r="E22" s="477"/>
      <c r="F22" s="473"/>
      <c r="G22" s="476"/>
      <c r="H22" s="477"/>
      <c r="I22" s="477"/>
      <c r="J22" s="473"/>
      <c r="K22" s="480" t="str">
        <f>IFERROR(VLOOKUP(AT22,$G$5:$U$9,4,0),"")&amp;IFERROR(VLOOKUP(AT22,$Y$5:$AM$11,4,0),"")</f>
        <v>石井FC</v>
      </c>
      <c r="L22" s="480"/>
      <c r="M22" s="480"/>
      <c r="N22" s="480"/>
      <c r="O22" s="480"/>
      <c r="P22" s="480"/>
      <c r="Q22" s="480"/>
      <c r="R22" s="480"/>
      <c r="S22" s="482">
        <f>IF(OR(U22="",U23=""),"",U22+U23)</f>
        <v>1</v>
      </c>
      <c r="T22" s="483"/>
      <c r="U22" s="12">
        <v>0</v>
      </c>
      <c r="V22" s="12" t="s">
        <v>12</v>
      </c>
      <c r="W22" s="12">
        <v>1</v>
      </c>
      <c r="X22" s="482">
        <f>IF(OR(W22="",W23=""),"",W22+W23)</f>
        <v>1</v>
      </c>
      <c r="Y22" s="483"/>
      <c r="Z22" s="485" t="str">
        <f>IFERROR(VLOOKUP(AU22,$G$5:$U$9,4,0),"")&amp;IFERROR(VLOOKUP(AU22,$Y$5:$AM$11,4,0),"")</f>
        <v>雀宮FC</v>
      </c>
      <c r="AA22" s="485"/>
      <c r="AB22" s="485"/>
      <c r="AC22" s="485"/>
      <c r="AD22" s="485"/>
      <c r="AE22" s="485"/>
      <c r="AF22" s="485"/>
      <c r="AG22" s="485"/>
      <c r="AH22" s="472"/>
      <c r="AI22" s="487"/>
      <c r="AJ22" s="477"/>
      <c r="AK22" s="473"/>
      <c r="AL22" s="488">
        <f>'宇河予選　１０月1７日組合せ'!AA66</f>
        <v>0</v>
      </c>
      <c r="AM22" s="489"/>
      <c r="AN22" s="489"/>
      <c r="AO22" s="489"/>
      <c r="AP22" s="489"/>
      <c r="AQ22" s="489"/>
      <c r="AR22" s="490"/>
      <c r="AT22" s="1">
        <v>2</v>
      </c>
      <c r="AU22" s="1">
        <v>3</v>
      </c>
    </row>
    <row r="23" spans="1:47" ht="14.25" customHeight="1" x14ac:dyDescent="0.4">
      <c r="A23" s="474"/>
      <c r="B23" s="475"/>
      <c r="C23" s="478"/>
      <c r="D23" s="479"/>
      <c r="E23" s="479"/>
      <c r="F23" s="475"/>
      <c r="G23" s="478"/>
      <c r="H23" s="479"/>
      <c r="I23" s="479"/>
      <c r="J23" s="475"/>
      <c r="K23" s="481"/>
      <c r="L23" s="481"/>
      <c r="M23" s="481"/>
      <c r="N23" s="481"/>
      <c r="O23" s="481"/>
      <c r="P23" s="481"/>
      <c r="Q23" s="481"/>
      <c r="R23" s="481"/>
      <c r="S23" s="474"/>
      <c r="T23" s="484"/>
      <c r="U23" s="12">
        <v>1</v>
      </c>
      <c r="V23" s="12" t="s">
        <v>12</v>
      </c>
      <c r="W23" s="12">
        <v>0</v>
      </c>
      <c r="X23" s="474"/>
      <c r="Y23" s="484"/>
      <c r="Z23" s="486"/>
      <c r="AA23" s="486"/>
      <c r="AB23" s="486"/>
      <c r="AC23" s="486"/>
      <c r="AD23" s="486"/>
      <c r="AE23" s="486"/>
      <c r="AF23" s="486"/>
      <c r="AG23" s="486"/>
      <c r="AH23" s="478"/>
      <c r="AI23" s="479"/>
      <c r="AJ23" s="479"/>
      <c r="AK23" s="475"/>
      <c r="AL23" s="491"/>
      <c r="AM23" s="492"/>
      <c r="AN23" s="492"/>
      <c r="AO23" s="492"/>
      <c r="AP23" s="492"/>
      <c r="AQ23" s="492"/>
      <c r="AR23" s="493"/>
    </row>
    <row r="24" spans="1:47" ht="14.25" customHeight="1" x14ac:dyDescent="0.4">
      <c r="A24" s="472" t="s">
        <v>3</v>
      </c>
      <c r="B24" s="473"/>
      <c r="C24" s="476">
        <v>0.4861111111111111</v>
      </c>
      <c r="D24" s="477"/>
      <c r="E24" s="477"/>
      <c r="F24" s="473"/>
      <c r="G24" s="476"/>
      <c r="H24" s="477"/>
      <c r="I24" s="477"/>
      <c r="J24" s="473"/>
      <c r="K24" s="480" t="str">
        <f>IFERROR(VLOOKUP(AT24,$G$5:$U$9,4,0),"")&amp;IFERROR(VLOOKUP(AT24,$Y$5:$AM$11,4,0),"")</f>
        <v>0</v>
      </c>
      <c r="L24" s="480"/>
      <c r="M24" s="480"/>
      <c r="N24" s="480"/>
      <c r="O24" s="480"/>
      <c r="P24" s="480"/>
      <c r="Q24" s="480"/>
      <c r="R24" s="480"/>
      <c r="S24" s="482">
        <f>IF(OR(U24="",U25=""),"",U24+U25)</f>
        <v>0</v>
      </c>
      <c r="T24" s="483"/>
      <c r="U24" s="12">
        <v>0</v>
      </c>
      <c r="V24" s="12" t="s">
        <v>12</v>
      </c>
      <c r="W24" s="12">
        <v>3</v>
      </c>
      <c r="X24" s="482">
        <f>IF(OR(W24="",W25=""),"",W24+W25)</f>
        <v>11</v>
      </c>
      <c r="Y24" s="483"/>
      <c r="Z24" s="485" t="str">
        <f>IFERROR(VLOOKUP(AU24,$G$5:$U$9,4,0),"")&amp;IFERROR(VLOOKUP(AU24,$Y$5:$AM$11,4,0),"")</f>
        <v>本郷北ＦＣ</v>
      </c>
      <c r="AA24" s="485"/>
      <c r="AB24" s="485"/>
      <c r="AC24" s="485"/>
      <c r="AD24" s="485"/>
      <c r="AE24" s="485"/>
      <c r="AF24" s="485"/>
      <c r="AG24" s="485"/>
      <c r="AH24" s="472"/>
      <c r="AI24" s="487"/>
      <c r="AJ24" s="477"/>
      <c r="AK24" s="473"/>
      <c r="AL24" s="488">
        <f>'宇河予選　１０月1７日組合せ'!AA67</f>
        <v>0</v>
      </c>
      <c r="AM24" s="489"/>
      <c r="AN24" s="489"/>
      <c r="AO24" s="489"/>
      <c r="AP24" s="489"/>
      <c r="AQ24" s="489"/>
      <c r="AR24" s="490"/>
      <c r="AT24" s="1">
        <v>4</v>
      </c>
      <c r="AU24" s="1">
        <v>6</v>
      </c>
    </row>
    <row r="25" spans="1:47" ht="14.25" customHeight="1" x14ac:dyDescent="0.4">
      <c r="A25" s="474"/>
      <c r="B25" s="475"/>
      <c r="C25" s="478"/>
      <c r="D25" s="479"/>
      <c r="E25" s="479"/>
      <c r="F25" s="475"/>
      <c r="G25" s="478"/>
      <c r="H25" s="479"/>
      <c r="I25" s="479"/>
      <c r="J25" s="475"/>
      <c r="K25" s="481"/>
      <c r="L25" s="481"/>
      <c r="M25" s="481"/>
      <c r="N25" s="481"/>
      <c r="O25" s="481"/>
      <c r="P25" s="481"/>
      <c r="Q25" s="481"/>
      <c r="R25" s="481"/>
      <c r="S25" s="474"/>
      <c r="T25" s="484"/>
      <c r="U25" s="12">
        <v>0</v>
      </c>
      <c r="V25" s="12" t="s">
        <v>12</v>
      </c>
      <c r="W25" s="12">
        <v>8</v>
      </c>
      <c r="X25" s="474"/>
      <c r="Y25" s="484"/>
      <c r="Z25" s="486"/>
      <c r="AA25" s="486"/>
      <c r="AB25" s="486"/>
      <c r="AC25" s="486"/>
      <c r="AD25" s="486"/>
      <c r="AE25" s="486"/>
      <c r="AF25" s="486"/>
      <c r="AG25" s="486"/>
      <c r="AH25" s="478"/>
      <c r="AI25" s="479"/>
      <c r="AJ25" s="479"/>
      <c r="AK25" s="475"/>
      <c r="AL25" s="491"/>
      <c r="AM25" s="492"/>
      <c r="AN25" s="492"/>
      <c r="AO25" s="492"/>
      <c r="AP25" s="492"/>
      <c r="AQ25" s="492"/>
      <c r="AR25" s="493"/>
    </row>
    <row r="26" spans="1:47" ht="14.25" customHeight="1" x14ac:dyDescent="0.4">
      <c r="A26" s="472" t="s">
        <v>4</v>
      </c>
      <c r="B26" s="473"/>
      <c r="C26" s="476">
        <v>0.51388888888888895</v>
      </c>
      <c r="D26" s="477"/>
      <c r="E26" s="477"/>
      <c r="F26" s="473"/>
      <c r="G26" s="476"/>
      <c r="H26" s="477"/>
      <c r="I26" s="477"/>
      <c r="J26" s="473"/>
      <c r="K26" s="480" t="str">
        <f>IFERROR(VLOOKUP(AT26,$G$5:$U$9,4,0),"")&amp;IFERROR(VLOOKUP(AT26,$Y$5:$AM$11,4,0),"")</f>
        <v>みはらSC Jr</v>
      </c>
      <c r="L26" s="480"/>
      <c r="M26" s="480"/>
      <c r="N26" s="480"/>
      <c r="O26" s="480"/>
      <c r="P26" s="480"/>
      <c r="Q26" s="480"/>
      <c r="R26" s="480"/>
      <c r="S26" s="482">
        <f>IF(OR(U26="",U27=""),"",U26+U27)</f>
        <v>0</v>
      </c>
      <c r="T26" s="483"/>
      <c r="U26" s="12">
        <v>0</v>
      </c>
      <c r="V26" s="12" t="s">
        <v>12</v>
      </c>
      <c r="W26" s="12">
        <v>0</v>
      </c>
      <c r="X26" s="482">
        <f>IF(OR(W26="",W27=""),"",W26+W27)</f>
        <v>2</v>
      </c>
      <c r="Y26" s="483"/>
      <c r="Z26" s="485" t="str">
        <f>IFERROR(VLOOKUP(AU26,$G$5:$U$9,4,0),"")&amp;IFERROR(VLOOKUP(AU26,$Y$5:$AM$11,4,0),"")</f>
        <v/>
      </c>
      <c r="AA26" s="485"/>
      <c r="AB26" s="485"/>
      <c r="AC26" s="485"/>
      <c r="AD26" s="485"/>
      <c r="AE26" s="485"/>
      <c r="AF26" s="485"/>
      <c r="AG26" s="485"/>
      <c r="AH26" s="472"/>
      <c r="AI26" s="487"/>
      <c r="AJ26" s="477"/>
      <c r="AK26" s="473"/>
      <c r="AL26" s="488" t="e">
        <f>'宇河予選　１０月1７日組合せ'!#REF!</f>
        <v>#REF!</v>
      </c>
      <c r="AM26" s="489"/>
      <c r="AN26" s="489"/>
      <c r="AO26" s="489"/>
      <c r="AP26" s="489"/>
      <c r="AQ26" s="489"/>
      <c r="AR26" s="490"/>
      <c r="AT26" s="1">
        <v>5</v>
      </c>
      <c r="AU26" s="1">
        <v>7</v>
      </c>
    </row>
    <row r="27" spans="1:47" ht="14.25" customHeight="1" x14ac:dyDescent="0.4">
      <c r="A27" s="474"/>
      <c r="B27" s="475"/>
      <c r="C27" s="478"/>
      <c r="D27" s="479"/>
      <c r="E27" s="479"/>
      <c r="F27" s="475"/>
      <c r="G27" s="478"/>
      <c r="H27" s="479"/>
      <c r="I27" s="479"/>
      <c r="J27" s="475"/>
      <c r="K27" s="481"/>
      <c r="L27" s="481"/>
      <c r="M27" s="481"/>
      <c r="N27" s="481"/>
      <c r="O27" s="481"/>
      <c r="P27" s="481"/>
      <c r="Q27" s="481"/>
      <c r="R27" s="481"/>
      <c r="S27" s="474"/>
      <c r="T27" s="484"/>
      <c r="U27" s="12">
        <v>0</v>
      </c>
      <c r="V27" s="12" t="s">
        <v>12</v>
      </c>
      <c r="W27" s="12">
        <v>2</v>
      </c>
      <c r="X27" s="474"/>
      <c r="Y27" s="484"/>
      <c r="Z27" s="486"/>
      <c r="AA27" s="486"/>
      <c r="AB27" s="486"/>
      <c r="AC27" s="486"/>
      <c r="AD27" s="486"/>
      <c r="AE27" s="486"/>
      <c r="AF27" s="486"/>
      <c r="AG27" s="486"/>
      <c r="AH27" s="478"/>
      <c r="AI27" s="479"/>
      <c r="AJ27" s="479"/>
      <c r="AK27" s="475"/>
      <c r="AL27" s="491"/>
      <c r="AM27" s="492"/>
      <c r="AN27" s="492"/>
      <c r="AO27" s="492"/>
      <c r="AP27" s="492"/>
      <c r="AQ27" s="492"/>
      <c r="AR27" s="493"/>
    </row>
    <row r="28" spans="1:47" ht="14.25" customHeight="1" x14ac:dyDescent="0.4">
      <c r="A28" s="472" t="s">
        <v>95</v>
      </c>
      <c r="B28" s="473"/>
      <c r="C28" s="476">
        <v>0.54166666666666663</v>
      </c>
      <c r="D28" s="477"/>
      <c r="E28" s="477"/>
      <c r="F28" s="473"/>
      <c r="G28" s="476"/>
      <c r="H28" s="477"/>
      <c r="I28" s="477"/>
      <c r="J28" s="473"/>
      <c r="K28" s="480" t="str">
        <f>IFERROR(VLOOKUP(AT28,$G$5:$U$9,4,0),"")&amp;IFERROR(VLOOKUP(AT28,$Y$5:$AM$11,4,0),"")</f>
        <v>union SC</v>
      </c>
      <c r="L28" s="480"/>
      <c r="M28" s="480"/>
      <c r="N28" s="480"/>
      <c r="O28" s="480"/>
      <c r="P28" s="480"/>
      <c r="Q28" s="480"/>
      <c r="R28" s="480"/>
      <c r="S28" s="482">
        <f>IF(OR(U28="",U29=""),"",U28+U29)</f>
        <v>0</v>
      </c>
      <c r="T28" s="483"/>
      <c r="U28" s="12">
        <v>0</v>
      </c>
      <c r="V28" s="12" t="s">
        <v>12</v>
      </c>
      <c r="W28" s="12">
        <v>0</v>
      </c>
      <c r="X28" s="482">
        <f>IF(OR(W28="",W29=""),"",W28+W29)</f>
        <v>2</v>
      </c>
      <c r="Y28" s="483"/>
      <c r="Z28" s="485" t="str">
        <f>IFERROR(VLOOKUP(AU28,$G$5:$U$9,4,0),"")&amp;IFERROR(VLOOKUP(AU28,$Y$5:$AM$11,4,0),"")</f>
        <v>雀宮FC</v>
      </c>
      <c r="AA28" s="485"/>
      <c r="AB28" s="485"/>
      <c r="AC28" s="485"/>
      <c r="AD28" s="485"/>
      <c r="AE28" s="485"/>
      <c r="AF28" s="485"/>
      <c r="AG28" s="485"/>
      <c r="AH28" s="472"/>
      <c r="AI28" s="487"/>
      <c r="AJ28" s="477"/>
      <c r="AK28" s="473"/>
      <c r="AL28" s="488">
        <f>'宇河予選　１０月1７日組合せ'!AA68</f>
        <v>0</v>
      </c>
      <c r="AM28" s="489"/>
      <c r="AN28" s="489"/>
      <c r="AO28" s="489"/>
      <c r="AP28" s="489"/>
      <c r="AQ28" s="489"/>
      <c r="AR28" s="490"/>
      <c r="AT28" s="1">
        <v>1</v>
      </c>
      <c r="AU28" s="1">
        <v>3</v>
      </c>
    </row>
    <row r="29" spans="1:47" ht="14.25" customHeight="1" x14ac:dyDescent="0.4">
      <c r="A29" s="474"/>
      <c r="B29" s="475"/>
      <c r="C29" s="478"/>
      <c r="D29" s="479"/>
      <c r="E29" s="479"/>
      <c r="F29" s="475"/>
      <c r="G29" s="478"/>
      <c r="H29" s="479"/>
      <c r="I29" s="479"/>
      <c r="J29" s="475"/>
      <c r="K29" s="481"/>
      <c r="L29" s="481"/>
      <c r="M29" s="481"/>
      <c r="N29" s="481"/>
      <c r="O29" s="481"/>
      <c r="P29" s="481"/>
      <c r="Q29" s="481"/>
      <c r="R29" s="481"/>
      <c r="S29" s="474"/>
      <c r="T29" s="484"/>
      <c r="U29" s="12">
        <v>0</v>
      </c>
      <c r="V29" s="12" t="s">
        <v>12</v>
      </c>
      <c r="W29" s="12">
        <v>2</v>
      </c>
      <c r="X29" s="474"/>
      <c r="Y29" s="484"/>
      <c r="Z29" s="486"/>
      <c r="AA29" s="486"/>
      <c r="AB29" s="486"/>
      <c r="AC29" s="486"/>
      <c r="AD29" s="486"/>
      <c r="AE29" s="486"/>
      <c r="AF29" s="486"/>
      <c r="AG29" s="486"/>
      <c r="AH29" s="478"/>
      <c r="AI29" s="479"/>
      <c r="AJ29" s="479"/>
      <c r="AK29" s="475"/>
      <c r="AL29" s="491"/>
      <c r="AM29" s="492"/>
      <c r="AN29" s="492"/>
      <c r="AO29" s="492"/>
      <c r="AP29" s="492"/>
      <c r="AQ29" s="492"/>
      <c r="AR29" s="493"/>
    </row>
    <row r="30" spans="1:47" ht="14.25" customHeight="1" x14ac:dyDescent="0.4">
      <c r="A30" s="472" t="s">
        <v>5</v>
      </c>
      <c r="B30" s="473"/>
      <c r="C30" s="476">
        <v>0.56944444444444442</v>
      </c>
      <c r="D30" s="477"/>
      <c r="E30" s="477"/>
      <c r="F30" s="473"/>
      <c r="G30" s="476"/>
      <c r="H30" s="477"/>
      <c r="I30" s="477"/>
      <c r="J30" s="473"/>
      <c r="K30" s="480" t="str">
        <f>IFERROR(VLOOKUP(AT30,$G$5:$U$9,4,0),"")&amp;IFERROR(VLOOKUP(AT30,$Y$5:$AM$11,4,0),"")</f>
        <v>0</v>
      </c>
      <c r="L30" s="480"/>
      <c r="M30" s="480"/>
      <c r="N30" s="480"/>
      <c r="O30" s="480"/>
      <c r="P30" s="480"/>
      <c r="Q30" s="480"/>
      <c r="R30" s="480"/>
      <c r="S30" s="482">
        <f>IF(OR(U30="",U31=""),"",U30+U31)</f>
        <v>0</v>
      </c>
      <c r="T30" s="483"/>
      <c r="U30" s="12">
        <v>0</v>
      </c>
      <c r="V30" s="12" t="s">
        <v>12</v>
      </c>
      <c r="W30" s="12">
        <v>3</v>
      </c>
      <c r="X30" s="482">
        <f>IF(OR(W30="",W31=""),"",W30+W31)</f>
        <v>6</v>
      </c>
      <c r="Y30" s="483"/>
      <c r="Z30" s="485" t="str">
        <f>IFERROR(VLOOKUP(AU30,$G$5:$U$9,4,0),"")&amp;IFERROR(VLOOKUP(AU30,$Y$5:$AM$11,4,0),"")</f>
        <v/>
      </c>
      <c r="AA30" s="485"/>
      <c r="AB30" s="485"/>
      <c r="AC30" s="485"/>
      <c r="AD30" s="485"/>
      <c r="AE30" s="485"/>
      <c r="AF30" s="485"/>
      <c r="AG30" s="485"/>
      <c r="AH30" s="472"/>
      <c r="AI30" s="487"/>
      <c r="AJ30" s="477"/>
      <c r="AK30" s="473"/>
      <c r="AL30" s="488">
        <f>'宇河予選　１０月1７日組合せ'!AA69</f>
        <v>0</v>
      </c>
      <c r="AM30" s="489"/>
      <c r="AN30" s="489"/>
      <c r="AO30" s="489"/>
      <c r="AP30" s="489"/>
      <c r="AQ30" s="489"/>
      <c r="AR30" s="490"/>
      <c r="AT30" s="1">
        <v>4</v>
      </c>
      <c r="AU30" s="1">
        <v>7</v>
      </c>
    </row>
    <row r="31" spans="1:47" ht="14.25" customHeight="1" x14ac:dyDescent="0.4">
      <c r="A31" s="474"/>
      <c r="B31" s="475"/>
      <c r="C31" s="478"/>
      <c r="D31" s="479"/>
      <c r="E31" s="479"/>
      <c r="F31" s="475"/>
      <c r="G31" s="478"/>
      <c r="H31" s="479"/>
      <c r="I31" s="479"/>
      <c r="J31" s="475"/>
      <c r="K31" s="481"/>
      <c r="L31" s="481"/>
      <c r="M31" s="481"/>
      <c r="N31" s="481"/>
      <c r="O31" s="481"/>
      <c r="P31" s="481"/>
      <c r="Q31" s="481"/>
      <c r="R31" s="481"/>
      <c r="S31" s="474"/>
      <c r="T31" s="484"/>
      <c r="U31" s="12">
        <v>0</v>
      </c>
      <c r="V31" s="12" t="s">
        <v>12</v>
      </c>
      <c r="W31" s="12">
        <v>3</v>
      </c>
      <c r="X31" s="474"/>
      <c r="Y31" s="484"/>
      <c r="Z31" s="486"/>
      <c r="AA31" s="486"/>
      <c r="AB31" s="486"/>
      <c r="AC31" s="486"/>
      <c r="AD31" s="486"/>
      <c r="AE31" s="486"/>
      <c r="AF31" s="486"/>
      <c r="AG31" s="486"/>
      <c r="AH31" s="478"/>
      <c r="AI31" s="479"/>
      <c r="AJ31" s="479"/>
      <c r="AK31" s="475"/>
      <c r="AL31" s="491"/>
      <c r="AM31" s="492"/>
      <c r="AN31" s="492"/>
      <c r="AO31" s="492"/>
      <c r="AP31" s="492"/>
      <c r="AQ31" s="492"/>
      <c r="AR31" s="493"/>
    </row>
    <row r="32" spans="1:47" ht="14.25" customHeight="1" x14ac:dyDescent="0.4">
      <c r="A32" s="472" t="s">
        <v>6</v>
      </c>
      <c r="B32" s="473"/>
      <c r="C32" s="476">
        <v>0.59722222222222221</v>
      </c>
      <c r="D32" s="477"/>
      <c r="E32" s="477"/>
      <c r="F32" s="473"/>
      <c r="G32" s="476"/>
      <c r="H32" s="477"/>
      <c r="I32" s="477"/>
      <c r="J32" s="473"/>
      <c r="K32" s="480" t="str">
        <f>IFERROR(VLOOKUP(AT32,$G$5:$U$9,4,0),"")&amp;IFERROR(VLOOKUP(AT32,$Y$5:$AM$11,4,0),"")</f>
        <v>みはらSC Jr</v>
      </c>
      <c r="L32" s="480"/>
      <c r="M32" s="480"/>
      <c r="N32" s="480"/>
      <c r="O32" s="480"/>
      <c r="P32" s="480"/>
      <c r="Q32" s="480"/>
      <c r="R32" s="480"/>
      <c r="S32" s="482">
        <f>IF(OR(U32="",U33=""),"",U32+U33)</f>
        <v>0</v>
      </c>
      <c r="T32" s="483"/>
      <c r="U32" s="12">
        <v>0</v>
      </c>
      <c r="V32" s="12" t="s">
        <v>12</v>
      </c>
      <c r="W32" s="12">
        <v>3</v>
      </c>
      <c r="X32" s="482">
        <f>IF(OR(W32="",W33=""),"",W32+W33)</f>
        <v>3</v>
      </c>
      <c r="Y32" s="483"/>
      <c r="Z32" s="485" t="str">
        <f>IFERROR(VLOOKUP(AU32,$G$5:$U$9,4,0),"")&amp;IFERROR(VLOOKUP(AU32,$Y$5:$AM$11,4,0),"")</f>
        <v>本郷北ＦＣ</v>
      </c>
      <c r="AA32" s="485"/>
      <c r="AB32" s="485"/>
      <c r="AC32" s="485"/>
      <c r="AD32" s="485"/>
      <c r="AE32" s="485"/>
      <c r="AF32" s="485"/>
      <c r="AG32" s="485"/>
      <c r="AH32" s="472"/>
      <c r="AI32" s="487"/>
      <c r="AJ32" s="477"/>
      <c r="AK32" s="473"/>
      <c r="AL32" s="488">
        <f>'宇河予選　１０月1７日組合せ'!AA70</f>
        <v>0</v>
      </c>
      <c r="AM32" s="489"/>
      <c r="AN32" s="489"/>
      <c r="AO32" s="489"/>
      <c r="AP32" s="489"/>
      <c r="AQ32" s="489"/>
      <c r="AR32" s="490"/>
      <c r="AT32" s="1">
        <v>5</v>
      </c>
      <c r="AU32" s="1">
        <v>6</v>
      </c>
    </row>
    <row r="33" spans="1:77" ht="14.25" customHeight="1" x14ac:dyDescent="0.4">
      <c r="A33" s="474"/>
      <c r="B33" s="475"/>
      <c r="C33" s="478"/>
      <c r="D33" s="479"/>
      <c r="E33" s="479"/>
      <c r="F33" s="475"/>
      <c r="G33" s="478"/>
      <c r="H33" s="479"/>
      <c r="I33" s="479"/>
      <c r="J33" s="475"/>
      <c r="K33" s="481"/>
      <c r="L33" s="481"/>
      <c r="M33" s="481"/>
      <c r="N33" s="481"/>
      <c r="O33" s="481"/>
      <c r="P33" s="481"/>
      <c r="Q33" s="481"/>
      <c r="R33" s="481"/>
      <c r="S33" s="474"/>
      <c r="T33" s="484"/>
      <c r="U33" s="12">
        <v>0</v>
      </c>
      <c r="V33" s="12" t="s">
        <v>12</v>
      </c>
      <c r="W33" s="12">
        <v>0</v>
      </c>
      <c r="X33" s="474"/>
      <c r="Y33" s="484"/>
      <c r="Z33" s="486"/>
      <c r="AA33" s="486"/>
      <c r="AB33" s="486"/>
      <c r="AC33" s="486"/>
      <c r="AD33" s="486"/>
      <c r="AE33" s="486"/>
      <c r="AF33" s="486"/>
      <c r="AG33" s="486"/>
      <c r="AH33" s="478"/>
      <c r="AI33" s="479"/>
      <c r="AJ33" s="479"/>
      <c r="AK33" s="475"/>
      <c r="AL33" s="491"/>
      <c r="AM33" s="492"/>
      <c r="AN33" s="492"/>
      <c r="AO33" s="492"/>
      <c r="AP33" s="492"/>
      <c r="AQ33" s="492"/>
      <c r="AR33" s="493"/>
    </row>
    <row r="34" spans="1:77" ht="20.25" customHeight="1" x14ac:dyDescent="0.15">
      <c r="A34" s="505" t="s">
        <v>129</v>
      </c>
      <c r="B34" s="505"/>
      <c r="C34" s="506"/>
      <c r="D34" s="506"/>
      <c r="E34" s="506"/>
      <c r="F34" s="506"/>
      <c r="G34" s="506"/>
      <c r="H34" s="506"/>
      <c r="I34" s="506"/>
      <c r="J34" s="506"/>
      <c r="K34" s="506"/>
      <c r="L34" s="506"/>
      <c r="M34" s="506"/>
      <c r="N34" s="506"/>
      <c r="O34" s="506"/>
      <c r="P34" s="507" t="str">
        <f>F5&amp;"1位"</f>
        <v>ａ1位</v>
      </c>
      <c r="Q34" s="508"/>
      <c r="R34" s="508"/>
      <c r="S34" s="13"/>
      <c r="T34" s="13"/>
      <c r="U34" s="13"/>
      <c r="V34" s="13"/>
      <c r="W34" s="13"/>
      <c r="X34" s="13"/>
      <c r="Y34" s="13"/>
      <c r="Z34" s="505" t="str">
        <f>X5&amp;"1位"</f>
        <v>ｂ1位</v>
      </c>
      <c r="AA34" s="506"/>
      <c r="AB34" s="506"/>
      <c r="AC34" s="14"/>
      <c r="AD34" s="15"/>
      <c r="AE34" s="15"/>
      <c r="AF34" s="15"/>
      <c r="AG34" s="15"/>
      <c r="AH34" s="15"/>
      <c r="AI34" s="15"/>
      <c r="AJ34" s="15"/>
      <c r="AK34" s="15"/>
      <c r="AL34" s="13"/>
      <c r="AM34" s="13"/>
      <c r="AN34" s="13"/>
      <c r="AO34" s="13"/>
      <c r="AP34" s="13"/>
      <c r="AQ34" s="13"/>
      <c r="AR34" s="13"/>
    </row>
    <row r="35" spans="1:77" ht="14.25" customHeight="1" x14ac:dyDescent="0.4">
      <c r="A35" s="472" t="s">
        <v>7</v>
      </c>
      <c r="B35" s="473"/>
      <c r="C35" s="476">
        <v>0.63194444444444442</v>
      </c>
      <c r="D35" s="477"/>
      <c r="E35" s="477"/>
      <c r="F35" s="473"/>
      <c r="G35" s="476"/>
      <c r="H35" s="477"/>
      <c r="I35" s="477"/>
      <c r="J35" s="473"/>
      <c r="K35" s="481" t="str">
        <f>IFERROR(VLOOKUP(AT35,$O$13:$X$13,3,0),"")&amp;IFERROR(VLOOKUP(AT35,$AG$13:$AO$13,3,0),"")</f>
        <v/>
      </c>
      <c r="L35" s="481"/>
      <c r="M35" s="481"/>
      <c r="N35" s="481"/>
      <c r="O35" s="481"/>
      <c r="P35" s="481"/>
      <c r="Q35" s="481"/>
      <c r="R35" s="481"/>
      <c r="S35" s="472" t="str">
        <f>IF(OR(U35="",U36=""),"",U35+U36)</f>
        <v/>
      </c>
      <c r="T35" s="509"/>
      <c r="U35" s="12"/>
      <c r="V35" s="12" t="s">
        <v>12</v>
      </c>
      <c r="W35" s="12"/>
      <c r="X35" s="472" t="str">
        <f>IF(OR(W35="",W36=""),"",W35+W36)</f>
        <v/>
      </c>
      <c r="Y35" s="509"/>
      <c r="Z35" s="510" t="str">
        <f>IFERROR(VLOOKUP(AU35,$O$13:$X$13,3,0),"")&amp;IFERROR(VLOOKUP(AU35,$AG$13:$AO$13,3,0),"")</f>
        <v/>
      </c>
      <c r="AA35" s="511"/>
      <c r="AB35" s="511"/>
      <c r="AC35" s="511"/>
      <c r="AD35" s="511"/>
      <c r="AE35" s="511"/>
      <c r="AF35" s="511"/>
      <c r="AG35" s="512"/>
      <c r="AH35" s="472"/>
      <c r="AI35" s="487"/>
      <c r="AJ35" s="477"/>
      <c r="AK35" s="473"/>
      <c r="AL35" s="494" t="s">
        <v>96</v>
      </c>
      <c r="AM35" s="495"/>
      <c r="AN35" s="495"/>
      <c r="AO35" s="495"/>
      <c r="AP35" s="495"/>
      <c r="AQ35" s="495"/>
      <c r="AR35" s="496"/>
    </row>
    <row r="36" spans="1:77" ht="14.25" customHeight="1" x14ac:dyDescent="0.4">
      <c r="A36" s="474"/>
      <c r="B36" s="475"/>
      <c r="C36" s="478"/>
      <c r="D36" s="479"/>
      <c r="E36" s="479"/>
      <c r="F36" s="475"/>
      <c r="G36" s="478"/>
      <c r="H36" s="479"/>
      <c r="I36" s="479"/>
      <c r="J36" s="475"/>
      <c r="K36" s="481"/>
      <c r="L36" s="481"/>
      <c r="M36" s="481"/>
      <c r="N36" s="481"/>
      <c r="O36" s="481"/>
      <c r="P36" s="481"/>
      <c r="Q36" s="481"/>
      <c r="R36" s="481"/>
      <c r="S36" s="474"/>
      <c r="T36" s="484"/>
      <c r="U36" s="12"/>
      <c r="V36" s="12" t="s">
        <v>12</v>
      </c>
      <c r="W36" s="12"/>
      <c r="X36" s="474"/>
      <c r="Y36" s="484"/>
      <c r="Z36" s="513"/>
      <c r="AA36" s="514"/>
      <c r="AB36" s="514"/>
      <c r="AC36" s="514"/>
      <c r="AD36" s="514"/>
      <c r="AE36" s="514"/>
      <c r="AF36" s="514"/>
      <c r="AG36" s="515"/>
      <c r="AH36" s="478"/>
      <c r="AI36" s="479"/>
      <c r="AJ36" s="479"/>
      <c r="AK36" s="475"/>
      <c r="AL36" s="497"/>
      <c r="AM36" s="498"/>
      <c r="AN36" s="498"/>
      <c r="AO36" s="498"/>
      <c r="AP36" s="498"/>
      <c r="AQ36" s="498"/>
      <c r="AR36" s="499"/>
    </row>
    <row r="37" spans="1:77" ht="18" customHeight="1" x14ac:dyDescent="0.4">
      <c r="G37" s="16"/>
      <c r="H37" s="17"/>
      <c r="I37" s="18"/>
      <c r="J37" s="18"/>
      <c r="K37" s="18"/>
      <c r="L37" s="18"/>
      <c r="M37" s="18"/>
      <c r="N37" s="18"/>
      <c r="O37" s="19"/>
      <c r="P37" s="19"/>
      <c r="Q37" s="19"/>
      <c r="R37" s="19"/>
      <c r="S37" s="500"/>
      <c r="T37" s="501"/>
      <c r="U37" s="502" t="s">
        <v>97</v>
      </c>
      <c r="V37" s="503"/>
      <c r="W37" s="503"/>
      <c r="X37" s="504"/>
      <c r="Y37" s="501"/>
      <c r="Z37" s="20"/>
      <c r="AA37" s="21"/>
      <c r="AB37" s="22"/>
      <c r="AC37" s="22"/>
      <c r="AD37" s="23"/>
      <c r="AE37" s="23"/>
      <c r="AF37" s="23"/>
      <c r="AG37" s="24"/>
      <c r="AH37" s="25"/>
      <c r="AI37" s="25"/>
      <c r="AJ37" s="25"/>
      <c r="AK37" s="25"/>
      <c r="AL37" s="25"/>
      <c r="AM37" s="25"/>
      <c r="AN37" s="25"/>
      <c r="AO37" s="25"/>
      <c r="AP37" s="25"/>
      <c r="AQ37" s="25"/>
      <c r="AR37" s="26"/>
    </row>
    <row r="38" spans="1:77" ht="19.5" customHeight="1" x14ac:dyDescent="0.4">
      <c r="E38" s="16"/>
      <c r="F38" s="17"/>
      <c r="G38" s="17"/>
      <c r="H38" s="17"/>
      <c r="I38" s="17"/>
      <c r="J38" s="17"/>
      <c r="K38" s="17"/>
      <c r="L38" s="7"/>
      <c r="M38" s="7"/>
      <c r="N38" s="7"/>
      <c r="O38" s="7"/>
      <c r="P38" s="7"/>
      <c r="Q38" s="7"/>
      <c r="R38" s="27"/>
      <c r="S38" s="28"/>
      <c r="T38" s="28"/>
      <c r="U38" s="28"/>
      <c r="V38" s="21"/>
      <c r="W38" s="20"/>
      <c r="X38" s="21"/>
      <c r="Y38" s="29"/>
      <c r="Z38" s="30"/>
      <c r="AA38" s="30"/>
      <c r="AB38" s="30"/>
      <c r="AC38" s="31"/>
      <c r="AD38" s="26"/>
      <c r="AE38" s="26"/>
      <c r="AF38" s="26"/>
      <c r="AG38" s="26"/>
      <c r="AH38" s="26"/>
      <c r="AI38" s="26"/>
      <c r="AJ38" s="26"/>
      <c r="AK38" s="26"/>
      <c r="AL38" s="26"/>
      <c r="AM38" s="26"/>
      <c r="AN38" s="26"/>
      <c r="AO38" s="32"/>
      <c r="AP38" s="32"/>
      <c r="AQ38" s="16"/>
      <c r="AR38" s="21"/>
    </row>
    <row r="39" spans="1:77" s="33" customFormat="1" x14ac:dyDescent="0.4">
      <c r="B39" s="521" t="str">
        <f>F5&amp;" リーグ"</f>
        <v>ａ リーグ</v>
      </c>
      <c r="C39" s="522"/>
      <c r="D39" s="522"/>
      <c r="E39" s="522"/>
      <c r="F39" s="522"/>
      <c r="G39" s="522"/>
      <c r="H39" s="522"/>
      <c r="I39" s="522"/>
      <c r="J39" s="522"/>
      <c r="K39" s="523"/>
      <c r="L39" s="517" t="str">
        <f>C40</f>
        <v>union SC</v>
      </c>
      <c r="M39" s="516"/>
      <c r="N39" s="516"/>
      <c r="O39" s="516"/>
      <c r="P39" s="516"/>
      <c r="Q39" s="517" t="str">
        <f>C41</f>
        <v>石井FC</v>
      </c>
      <c r="R39" s="516"/>
      <c r="S39" s="516"/>
      <c r="T39" s="516"/>
      <c r="U39" s="516"/>
      <c r="V39" s="517" t="str">
        <f>C42</f>
        <v>雀宮FC</v>
      </c>
      <c r="W39" s="516"/>
      <c r="X39" s="516"/>
      <c r="Y39" s="516"/>
      <c r="Z39" s="516"/>
      <c r="AA39" s="516" t="s">
        <v>98</v>
      </c>
      <c r="AB39" s="516"/>
      <c r="AC39" s="516" t="s">
        <v>99</v>
      </c>
      <c r="AD39" s="516"/>
      <c r="AE39" s="516" t="s">
        <v>100</v>
      </c>
      <c r="AF39" s="516"/>
      <c r="AG39" s="524" t="s">
        <v>101</v>
      </c>
      <c r="AH39" s="525"/>
      <c r="AI39" s="526"/>
      <c r="AJ39" s="516" t="s">
        <v>102</v>
      </c>
      <c r="AK39" s="452"/>
      <c r="AL39" s="34"/>
      <c r="AM39" s="529" t="s">
        <v>103</v>
      </c>
      <c r="AN39" s="530"/>
      <c r="AO39" s="530"/>
      <c r="AP39" s="530"/>
      <c r="AQ39" s="530"/>
      <c r="AR39" s="530"/>
      <c r="BC39" s="35"/>
      <c r="BD39" s="36"/>
      <c r="BE39" s="36"/>
      <c r="BF39" s="36"/>
      <c r="BG39" s="39"/>
      <c r="BH39" s="40"/>
      <c r="BI39" s="40"/>
      <c r="BJ39" s="40"/>
      <c r="BK39" s="40"/>
      <c r="BL39" s="40"/>
    </row>
    <row r="40" spans="1:77" s="33" customFormat="1" ht="22.5" customHeight="1" x14ac:dyDescent="0.4">
      <c r="B40" s="37">
        <v>1</v>
      </c>
      <c r="C40" s="517" t="str">
        <f>J5</f>
        <v>union SC</v>
      </c>
      <c r="D40" s="516"/>
      <c r="E40" s="516"/>
      <c r="F40" s="516"/>
      <c r="G40" s="516"/>
      <c r="H40" s="516"/>
      <c r="I40" s="516"/>
      <c r="J40" s="516"/>
      <c r="K40" s="516"/>
      <c r="L40" s="518"/>
      <c r="M40" s="518"/>
      <c r="N40" s="518"/>
      <c r="O40" s="518"/>
      <c r="P40" s="518"/>
      <c r="Q40" s="516">
        <f>$S$16</f>
        <v>0</v>
      </c>
      <c r="R40" s="519"/>
      <c r="S40" s="37" t="str">
        <f>IF(OR(Q40="",T40=""),"",IF(Q40&gt;T40,"○",IF(Q40=T40,"△","●")))</f>
        <v>●</v>
      </c>
      <c r="T40" s="520">
        <f>$X$16</f>
        <v>5</v>
      </c>
      <c r="U40" s="452"/>
      <c r="V40" s="516">
        <f>S28</f>
        <v>0</v>
      </c>
      <c r="W40" s="519"/>
      <c r="X40" s="37" t="str">
        <f>IF(OR(V40="",Y40=""),"",IF(V40&gt;Y40,"○",IF(V40=Y40,"△","●")))</f>
        <v>●</v>
      </c>
      <c r="Y40" s="520">
        <f>X28</f>
        <v>2</v>
      </c>
      <c r="Z40" s="452"/>
      <c r="AA40" s="516">
        <f>IF(AND($L40="",$Q40="",$V40=""),"",COUNTIF($L40:$Z40,"○")*3+COUNTIF($L40:$Z40,"△")*1)</f>
        <v>0</v>
      </c>
      <c r="AB40" s="516"/>
      <c r="AC40" s="516">
        <f>IF(AND($L40="",$Q40="",$V40=""),"",SUM($L40,$Q40,$V40))</f>
        <v>0</v>
      </c>
      <c r="AD40" s="516"/>
      <c r="AE40" s="516">
        <f>IF(AND($O40="",$T40="",$Y40=""),"",SUM($O40,$T40,$Y40))</f>
        <v>7</v>
      </c>
      <c r="AF40" s="516"/>
      <c r="AG40" s="516">
        <f>IF(OR(AC40="",AE40=""),"",AC40-AE40)</f>
        <v>-7</v>
      </c>
      <c r="AH40" s="516"/>
      <c r="AI40" s="516"/>
      <c r="AJ40" s="537">
        <f>IFERROR(RANK(AT40,$AT$40:$AT$42,),"")</f>
        <v>3</v>
      </c>
      <c r="AK40" s="446"/>
      <c r="AL40" s="34"/>
      <c r="AM40" s="531" t="s">
        <v>104</v>
      </c>
      <c r="AN40" s="477"/>
      <c r="AO40" s="477"/>
      <c r="AP40" s="477"/>
      <c r="AQ40" s="477"/>
      <c r="AR40" s="473"/>
      <c r="AT40" s="38">
        <f>AA40*10000+AG40*100+AC40</f>
        <v>-700</v>
      </c>
      <c r="BC40" s="39"/>
      <c r="BD40" s="40"/>
      <c r="BE40" s="40"/>
      <c r="BF40" s="40"/>
      <c r="BG40" s="39"/>
      <c r="BH40" s="40"/>
      <c r="BI40" s="40"/>
      <c r="BJ40" s="40"/>
      <c r="BK40" s="40"/>
      <c r="BL40" s="40"/>
    </row>
    <row r="41" spans="1:77" s="33" customFormat="1" ht="22.5" customHeight="1" x14ac:dyDescent="0.4">
      <c r="B41" s="37">
        <v>2</v>
      </c>
      <c r="C41" s="517" t="str">
        <f>J7</f>
        <v>石井FC</v>
      </c>
      <c r="D41" s="516"/>
      <c r="E41" s="516"/>
      <c r="F41" s="516"/>
      <c r="G41" s="516"/>
      <c r="H41" s="516"/>
      <c r="I41" s="516"/>
      <c r="J41" s="516"/>
      <c r="K41" s="516"/>
      <c r="L41" s="516">
        <f>IF(T40="","",T40)</f>
        <v>5</v>
      </c>
      <c r="M41" s="519"/>
      <c r="N41" s="37" t="str">
        <f>IF(OR(L41="",O41=""),"",IF(L41&gt;O41,"○",IF(L41=O41,"△","●")))</f>
        <v>○</v>
      </c>
      <c r="O41" s="520">
        <f>IF(Q40="","",Q40)</f>
        <v>0</v>
      </c>
      <c r="P41" s="452"/>
      <c r="Q41" s="518"/>
      <c r="R41" s="518"/>
      <c r="S41" s="518"/>
      <c r="T41" s="518"/>
      <c r="U41" s="518"/>
      <c r="V41" s="516">
        <f>S22</f>
        <v>1</v>
      </c>
      <c r="W41" s="519"/>
      <c r="X41" s="37" t="str">
        <f>IF(OR(V41="",Y41=""),"",IF(V41&gt;Y41,"○",IF(V41=Y41,"△","●")))</f>
        <v>△</v>
      </c>
      <c r="Y41" s="520">
        <f>X22</f>
        <v>1</v>
      </c>
      <c r="Z41" s="452"/>
      <c r="AA41" s="516">
        <f>IF(AND($L41="",$Q41="",$V41=""),"",COUNTIF($L41:$Z41,"○")*3+COUNTIF($L41:$Z41,"△")*1)</f>
        <v>4</v>
      </c>
      <c r="AB41" s="516"/>
      <c r="AC41" s="516">
        <f>IF(AND($L41="",$Q41="",$V41=""),"",SUM($L41,$Q41,$V41))</f>
        <v>6</v>
      </c>
      <c r="AD41" s="516"/>
      <c r="AE41" s="516">
        <f>IF(AND($O41="",$T41="",$Y41=""),"",SUM($O41,$T41,$Y41))</f>
        <v>1</v>
      </c>
      <c r="AF41" s="516"/>
      <c r="AG41" s="516">
        <f>IF(OR(AC41="",AE41=""),"",AC41-AE41)</f>
        <v>5</v>
      </c>
      <c r="AH41" s="516"/>
      <c r="AI41" s="516"/>
      <c r="AJ41" s="537">
        <f>IFERROR(RANK(AT41,$AT$40:$AT$42,),"")</f>
        <v>1</v>
      </c>
      <c r="AK41" s="446"/>
      <c r="AL41" s="34"/>
      <c r="AM41" s="532" t="s">
        <v>105</v>
      </c>
      <c r="AN41" s="530"/>
      <c r="AO41" s="530"/>
      <c r="AP41" s="530"/>
      <c r="AQ41" s="530"/>
      <c r="AR41" s="533"/>
      <c r="AT41" s="38">
        <f>AA41*10000+AG41*100+AC41</f>
        <v>40506</v>
      </c>
      <c r="BC41" s="39"/>
      <c r="BD41" s="40"/>
      <c r="BE41" s="40"/>
      <c r="BF41" s="40"/>
      <c r="BG41" s="39"/>
      <c r="BH41" s="40"/>
      <c r="BI41" s="40"/>
      <c r="BJ41" s="40"/>
      <c r="BK41" s="40"/>
      <c r="BL41" s="40"/>
    </row>
    <row r="42" spans="1:77" s="33" customFormat="1" ht="22.5" customHeight="1" x14ac:dyDescent="0.4">
      <c r="B42" s="37">
        <v>3</v>
      </c>
      <c r="C42" s="517" t="str">
        <f>J9</f>
        <v>雀宮FC</v>
      </c>
      <c r="D42" s="516"/>
      <c r="E42" s="516"/>
      <c r="F42" s="516"/>
      <c r="G42" s="516"/>
      <c r="H42" s="516"/>
      <c r="I42" s="516"/>
      <c r="J42" s="516"/>
      <c r="K42" s="516"/>
      <c r="L42" s="516">
        <f>IF(Y40="","",Y40)</f>
        <v>2</v>
      </c>
      <c r="M42" s="519"/>
      <c r="N42" s="37" t="str">
        <f>IF(OR(L42="",O42=""),"",IF(L42&gt;O42,"○",IF(L42=O42,"△","●")))</f>
        <v>○</v>
      </c>
      <c r="O42" s="520">
        <f>IF(V40="","",V40)</f>
        <v>0</v>
      </c>
      <c r="P42" s="452"/>
      <c r="Q42" s="516">
        <f>IF(Y41="","",Y41)</f>
        <v>1</v>
      </c>
      <c r="R42" s="519"/>
      <c r="S42" s="37" t="str">
        <f>IF(OR(Q42="",T42=""),"",IF(Q42&gt;T42,"○",IF(Q42=T42,"△","●")))</f>
        <v>△</v>
      </c>
      <c r="T42" s="520">
        <f>IF(V41="","",V41)</f>
        <v>1</v>
      </c>
      <c r="U42" s="452"/>
      <c r="V42" s="518"/>
      <c r="W42" s="518"/>
      <c r="X42" s="518"/>
      <c r="Y42" s="518"/>
      <c r="Z42" s="518"/>
      <c r="AA42" s="516">
        <f>IF(AND($L42="",$Q42="",$V42=""),"",COUNTIF($L42:$Z42,"○")*3+COUNTIF($L42:$Z42,"△")*1)</f>
        <v>4</v>
      </c>
      <c r="AB42" s="516"/>
      <c r="AC42" s="516">
        <f>IF(AND($L42="",$Q42="",$V42=""),"",SUM($L42,$Q42,$V42))</f>
        <v>3</v>
      </c>
      <c r="AD42" s="516"/>
      <c r="AE42" s="516">
        <f>IF(AND($O42="",$T42="",$Y42=""),"",SUM($O42,$T42,$Y42))</f>
        <v>1</v>
      </c>
      <c r="AF42" s="516"/>
      <c r="AG42" s="516">
        <f>IF(OR(AC42="",AE42=""),"",AC42-AE42)</f>
        <v>2</v>
      </c>
      <c r="AH42" s="516"/>
      <c r="AI42" s="516"/>
      <c r="AJ42" s="537">
        <f>IFERROR(RANK(AT42,$AT$40:$AT$42,),"")</f>
        <v>2</v>
      </c>
      <c r="AK42" s="446"/>
      <c r="AL42" s="34"/>
      <c r="AM42" s="535" t="s">
        <v>106</v>
      </c>
      <c r="AN42" s="479"/>
      <c r="AO42" s="479"/>
      <c r="AP42" s="479"/>
      <c r="AQ42" s="479"/>
      <c r="AR42" s="475"/>
      <c r="AT42" s="38">
        <f>AA42*10000+AG42*100+AC42</f>
        <v>40203</v>
      </c>
      <c r="BC42" s="39"/>
      <c r="BD42" s="40"/>
      <c r="BE42" s="40"/>
      <c r="BF42" s="40"/>
      <c r="BG42" s="39"/>
      <c r="BH42" s="40"/>
      <c r="BI42" s="40"/>
      <c r="BJ42" s="40"/>
      <c r="BK42" s="40"/>
      <c r="BL42" s="40"/>
    </row>
    <row r="43" spans="1:77" ht="7.5" customHeight="1" x14ac:dyDescent="0.4">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7"/>
      <c r="AQ43" s="42"/>
      <c r="AR43" s="42"/>
      <c r="BC43" s="43"/>
      <c r="BD43" s="43"/>
      <c r="BE43" s="43"/>
      <c r="BF43" s="43"/>
      <c r="BG43" s="43"/>
      <c r="BH43" s="43"/>
      <c r="BI43" s="43"/>
    </row>
    <row r="44" spans="1:77" ht="7.5" customHeight="1" x14ac:dyDescent="0.4">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7"/>
      <c r="AQ44" s="42"/>
      <c r="AR44" s="42"/>
      <c r="BC44" s="43"/>
      <c r="BD44" s="43"/>
      <c r="BE44" s="43"/>
      <c r="BF44" s="43"/>
      <c r="BG44" s="43"/>
      <c r="BH44" s="43"/>
      <c r="BI44" s="43"/>
    </row>
    <row r="45" spans="1:77" s="33" customFormat="1" x14ac:dyDescent="0.4">
      <c r="B45" s="521" t="str">
        <f>X5&amp;" リーグ"</f>
        <v>ｂ リーグ</v>
      </c>
      <c r="C45" s="522"/>
      <c r="D45" s="522"/>
      <c r="E45" s="522"/>
      <c r="F45" s="522"/>
      <c r="G45" s="522"/>
      <c r="H45" s="522"/>
      <c r="I45" s="522"/>
      <c r="J45" s="522"/>
      <c r="K45" s="523"/>
      <c r="L45" s="517">
        <f>C46</f>
        <v>0</v>
      </c>
      <c r="M45" s="516"/>
      <c r="N45" s="516"/>
      <c r="O45" s="516"/>
      <c r="P45" s="516"/>
      <c r="Q45" s="517" t="str">
        <f>C47</f>
        <v>みはらSC Jr</v>
      </c>
      <c r="R45" s="516"/>
      <c r="S45" s="516"/>
      <c r="T45" s="516"/>
      <c r="U45" s="516"/>
      <c r="V45" s="517" t="str">
        <f>C48</f>
        <v>本郷北ＦＣ</v>
      </c>
      <c r="W45" s="516"/>
      <c r="X45" s="516"/>
      <c r="Y45" s="516"/>
      <c r="Z45" s="516"/>
      <c r="AA45" s="517" t="e">
        <f>C49</f>
        <v>#REF!</v>
      </c>
      <c r="AB45" s="516"/>
      <c r="AC45" s="516"/>
      <c r="AD45" s="516"/>
      <c r="AE45" s="516"/>
      <c r="AF45" s="516" t="s">
        <v>98</v>
      </c>
      <c r="AG45" s="516"/>
      <c r="AH45" s="516" t="s">
        <v>99</v>
      </c>
      <c r="AI45" s="516"/>
      <c r="AJ45" s="516" t="s">
        <v>100</v>
      </c>
      <c r="AK45" s="516"/>
      <c r="AL45" s="524" t="s">
        <v>101</v>
      </c>
      <c r="AM45" s="525"/>
      <c r="AN45" s="526"/>
      <c r="AO45" s="516" t="s">
        <v>102</v>
      </c>
      <c r="AP45" s="516"/>
      <c r="AQ45" s="45"/>
      <c r="AR45" s="36"/>
      <c r="AS45" s="36"/>
      <c r="BC45" s="39"/>
      <c r="BD45" s="40"/>
      <c r="BE45" s="40"/>
      <c r="BF45" s="40"/>
      <c r="BG45" s="40"/>
      <c r="BH45" s="40"/>
      <c r="BI45" s="40"/>
      <c r="BN45" s="46"/>
      <c r="BO45" s="46"/>
      <c r="BP45" s="46"/>
      <c r="BQ45" s="46"/>
      <c r="BR45" s="46"/>
      <c r="BS45" s="46"/>
      <c r="BT45" s="46"/>
      <c r="BU45" s="46"/>
      <c r="BV45" s="46"/>
      <c r="BW45" s="46"/>
      <c r="BX45" s="46"/>
      <c r="BY45" s="40"/>
    </row>
    <row r="46" spans="1:77" s="33" customFormat="1" ht="22.5" customHeight="1" x14ac:dyDescent="0.4">
      <c r="B46" s="37">
        <v>4</v>
      </c>
      <c r="C46" s="517">
        <f>AB5</f>
        <v>0</v>
      </c>
      <c r="D46" s="516"/>
      <c r="E46" s="516"/>
      <c r="F46" s="516"/>
      <c r="G46" s="516"/>
      <c r="H46" s="516"/>
      <c r="I46" s="516"/>
      <c r="J46" s="516"/>
      <c r="K46" s="516"/>
      <c r="L46" s="518"/>
      <c r="M46" s="518"/>
      <c r="N46" s="518"/>
      <c r="O46" s="518"/>
      <c r="P46" s="518"/>
      <c r="Q46" s="516">
        <f>S18</f>
        <v>3</v>
      </c>
      <c r="R46" s="519"/>
      <c r="S46" s="37" t="str">
        <f>IF(OR(Q46="",T46=""),"",IF(Q46&gt;T46,"○",IF(Q46=T46,"△","●")))</f>
        <v>○</v>
      </c>
      <c r="T46" s="520">
        <f>X18</f>
        <v>0</v>
      </c>
      <c r="U46" s="452"/>
      <c r="V46" s="516">
        <f>S24</f>
        <v>0</v>
      </c>
      <c r="W46" s="519"/>
      <c r="X46" s="37" t="str">
        <f>IF(OR(V46="",Y46=""),"",IF(V46&gt;Y46,"○",IF(V46=Y46,"△","●")))</f>
        <v>●</v>
      </c>
      <c r="Y46" s="520">
        <f>X24</f>
        <v>11</v>
      </c>
      <c r="Z46" s="452"/>
      <c r="AA46" s="516">
        <f>S30</f>
        <v>0</v>
      </c>
      <c r="AB46" s="519"/>
      <c r="AC46" s="37" t="str">
        <f>IF(OR(AA46="",AD46=""),"",IF(AA46&gt;AD46,"○",IF(AA46=AD46,"△","●")))</f>
        <v>●</v>
      </c>
      <c r="AD46" s="520">
        <f>X30</f>
        <v>6</v>
      </c>
      <c r="AE46" s="452"/>
      <c r="AF46" s="516">
        <f>IF(AND($L46="",$Q46="",$V46="",$AA46=""),"",COUNTIF($L46:$AE46,"○")*3+COUNTIF($L46:$AE46,"△")*1)</f>
        <v>3</v>
      </c>
      <c r="AG46" s="516"/>
      <c r="AH46" s="516">
        <f>IF(AND($L46="",$Q46="",$V46="",$AA46=""),"",SUM($L46,$Q46,$V46,$AA46))</f>
        <v>3</v>
      </c>
      <c r="AI46" s="516"/>
      <c r="AJ46" s="516">
        <f>IF(AND($O46="",$T46="",$Y46="",$AD46),"",SUM($O46,$T46,$Y46,$AD46))</f>
        <v>17</v>
      </c>
      <c r="AK46" s="516"/>
      <c r="AL46" s="516">
        <f>IF(OR(AH46="",AJ46=""),"",AH46-AJ46)</f>
        <v>-14</v>
      </c>
      <c r="AM46" s="516"/>
      <c r="AN46" s="516"/>
      <c r="AO46" s="516">
        <f>IFERROR(RANK(AT46,$AT$46:$AT$49,),"")</f>
        <v>3</v>
      </c>
      <c r="AP46" s="516"/>
      <c r="AQ46" s="140"/>
      <c r="AR46" s="6"/>
      <c r="AS46" s="6"/>
      <c r="AT46" s="38">
        <f>AF46*10000+AL46*100+AH46</f>
        <v>28603</v>
      </c>
      <c r="BC46" s="47"/>
      <c r="BD46" s="48"/>
      <c r="BE46" s="48"/>
      <c r="BF46" s="48"/>
      <c r="BG46" s="48"/>
      <c r="BH46" s="48"/>
      <c r="BI46" s="48"/>
      <c r="BN46" s="46"/>
      <c r="BO46" s="46"/>
      <c r="BP46" s="46"/>
      <c r="BQ46" s="46"/>
      <c r="BR46" s="46"/>
      <c r="BS46" s="46"/>
      <c r="BT46" s="46"/>
      <c r="BU46" s="46"/>
      <c r="BV46" s="46"/>
      <c r="BW46" s="46"/>
      <c r="BX46" s="46"/>
      <c r="BY46" s="40"/>
    </row>
    <row r="47" spans="1:77" s="33" customFormat="1" ht="22.5" customHeight="1" x14ac:dyDescent="0.4">
      <c r="B47" s="37">
        <v>5</v>
      </c>
      <c r="C47" s="517" t="str">
        <f>AB7</f>
        <v>みはらSC Jr</v>
      </c>
      <c r="D47" s="516"/>
      <c r="E47" s="516"/>
      <c r="F47" s="516"/>
      <c r="G47" s="516"/>
      <c r="H47" s="516"/>
      <c r="I47" s="516"/>
      <c r="J47" s="516"/>
      <c r="K47" s="516"/>
      <c r="L47" s="516">
        <f>IF(T46="","",T46)</f>
        <v>0</v>
      </c>
      <c r="M47" s="519"/>
      <c r="N47" s="37" t="str">
        <f>IF(OR(L47="",O47=""),"",IF(L47&gt;O47,"○",IF(L47=O47,"△","●")))</f>
        <v>●</v>
      </c>
      <c r="O47" s="520">
        <f>IF(Q46="","",Q46)</f>
        <v>3</v>
      </c>
      <c r="P47" s="452"/>
      <c r="Q47" s="518"/>
      <c r="R47" s="518"/>
      <c r="S47" s="518"/>
      <c r="T47" s="518"/>
      <c r="U47" s="518"/>
      <c r="V47" s="516">
        <f>S32</f>
        <v>0</v>
      </c>
      <c r="W47" s="519"/>
      <c r="X47" s="37" t="str">
        <f>IF(OR(V47="",Y47=""),"",IF(V47&gt;Y47,"○",IF(V47=Y47,"△","●")))</f>
        <v>●</v>
      </c>
      <c r="Y47" s="520">
        <f>X32</f>
        <v>3</v>
      </c>
      <c r="Z47" s="452"/>
      <c r="AA47" s="516">
        <f>S26</f>
        <v>0</v>
      </c>
      <c r="AB47" s="519"/>
      <c r="AC47" s="37" t="str">
        <f>IF(OR(AA47="",AD47=""),"",IF(AA47&gt;AD47,"○",IF(AA47=AD47,"△","●")))</f>
        <v>●</v>
      </c>
      <c r="AD47" s="520">
        <f>X26</f>
        <v>2</v>
      </c>
      <c r="AE47" s="452"/>
      <c r="AF47" s="516">
        <f>IF(AND($L47="",$Q47="",$V47="",$AA47=""),"",COUNTIF($L47:$AE47,"○")*3+COUNTIF($L47:$AE47,"△")*1)</f>
        <v>0</v>
      </c>
      <c r="AG47" s="516"/>
      <c r="AH47" s="516">
        <f>IF(AND($L47="",$Q47="",$V47="",$AA47=""),"",SUM($L47,$Q47,$V47,$AA47))</f>
        <v>0</v>
      </c>
      <c r="AI47" s="516"/>
      <c r="AJ47" s="516">
        <f>IF(AND($O47="",$T47="",$Y47="",$AD47),"",SUM($O47,$T47,$Y47,$AD47))</f>
        <v>8</v>
      </c>
      <c r="AK47" s="516"/>
      <c r="AL47" s="516">
        <f>IF(OR(AH47="",AJ47=""),"",AH47-AJ47)</f>
        <v>-8</v>
      </c>
      <c r="AM47" s="516"/>
      <c r="AN47" s="516"/>
      <c r="AO47" s="516">
        <f t="shared" ref="AO47:AO49" si="0">IFERROR(RANK(AT47,$AT$46:$AT$49,),"")</f>
        <v>4</v>
      </c>
      <c r="AP47" s="516"/>
      <c r="AQ47" s="140"/>
      <c r="AR47" s="6"/>
      <c r="AS47" s="6"/>
      <c r="AT47" s="38">
        <f t="shared" ref="AT47:AT49" si="1">AF47*10000+AL47*100+AH47</f>
        <v>-800</v>
      </c>
      <c r="BC47" s="48"/>
      <c r="BD47" s="48"/>
      <c r="BE47" s="48"/>
      <c r="BF47" s="48"/>
      <c r="BG47" s="48"/>
      <c r="BH47" s="48"/>
      <c r="BI47" s="48"/>
      <c r="BN47" s="46"/>
      <c r="BO47" s="46"/>
      <c r="BP47" s="46"/>
      <c r="BQ47" s="46"/>
      <c r="BR47" s="46"/>
      <c r="BS47" s="46"/>
      <c r="BT47" s="46"/>
      <c r="BU47" s="46"/>
      <c r="BV47" s="46"/>
      <c r="BW47" s="46"/>
      <c r="BX47" s="46"/>
      <c r="BY47" s="40"/>
    </row>
    <row r="48" spans="1:77" s="33" customFormat="1" ht="22.5" customHeight="1" x14ac:dyDescent="0.4">
      <c r="B48" s="37">
        <v>6</v>
      </c>
      <c r="C48" s="517" t="str">
        <f>AB9</f>
        <v>本郷北ＦＣ</v>
      </c>
      <c r="D48" s="516"/>
      <c r="E48" s="516"/>
      <c r="F48" s="516"/>
      <c r="G48" s="516"/>
      <c r="H48" s="516"/>
      <c r="I48" s="516"/>
      <c r="J48" s="516"/>
      <c r="K48" s="516"/>
      <c r="L48" s="516">
        <f>IF(Y46="","",Y46)</f>
        <v>11</v>
      </c>
      <c r="M48" s="519"/>
      <c r="N48" s="37" t="str">
        <f>IF(OR(L48="",O48=""),"",IF(L48&gt;O48,"○",IF(L48=O48,"△","●")))</f>
        <v>○</v>
      </c>
      <c r="O48" s="520">
        <f>IF(V46="","",V46)</f>
        <v>0</v>
      </c>
      <c r="P48" s="452"/>
      <c r="Q48" s="516">
        <f>IF(Y47="","",Y47)</f>
        <v>3</v>
      </c>
      <c r="R48" s="519"/>
      <c r="S48" s="37" t="str">
        <f>IF(OR(Q48="",T48=""),"",IF(Q48&gt;T48,"○",IF(Q48=T48,"△","●")))</f>
        <v>○</v>
      </c>
      <c r="T48" s="520">
        <f>IF(V47="","",V47)</f>
        <v>0</v>
      </c>
      <c r="U48" s="452"/>
      <c r="V48" s="518"/>
      <c r="W48" s="518"/>
      <c r="X48" s="518"/>
      <c r="Y48" s="518"/>
      <c r="Z48" s="518"/>
      <c r="AA48" s="516">
        <f>S20</f>
        <v>4</v>
      </c>
      <c r="AB48" s="519"/>
      <c r="AC48" s="37" t="str">
        <f>IF(OR(AA48="",AD48=""),"",IF(AA48&gt;AD48,"○",IF(AA48=AD48,"△","●")))</f>
        <v>○</v>
      </c>
      <c r="AD48" s="520">
        <f>X20</f>
        <v>0</v>
      </c>
      <c r="AE48" s="452"/>
      <c r="AF48" s="516">
        <f>IF(AND($L48="",$Q48="",$V48="",$AA48=""),"",COUNTIF($L48:$AE48,"○")*3+COUNTIF($L48:$AE48,"△")*1)</f>
        <v>9</v>
      </c>
      <c r="AG48" s="516"/>
      <c r="AH48" s="516">
        <f>IF(AND($L48="",$Q48="",$V48="",$AA48=""),"",SUM($L48,$Q48,$V48,$AA48))</f>
        <v>18</v>
      </c>
      <c r="AI48" s="516"/>
      <c r="AJ48" s="516">
        <f>IF(AND($O48="",$T48="",$Y48="",$AD48),"",SUM($O48,$T48,$Y48,$AD48))</f>
        <v>0</v>
      </c>
      <c r="AK48" s="516"/>
      <c r="AL48" s="516">
        <f>IF(OR(AH48="",AJ48=""),"",AH48-AJ48)</f>
        <v>18</v>
      </c>
      <c r="AM48" s="516"/>
      <c r="AN48" s="516"/>
      <c r="AO48" s="516">
        <f t="shared" si="0"/>
        <v>1</v>
      </c>
      <c r="AP48" s="516"/>
      <c r="AQ48" s="140"/>
      <c r="AR48" s="6"/>
      <c r="AS48" s="6"/>
      <c r="AT48" s="38">
        <f t="shared" si="1"/>
        <v>91818</v>
      </c>
      <c r="BC48" s="48"/>
      <c r="BD48" s="48"/>
      <c r="BE48" s="48"/>
      <c r="BF48" s="48"/>
      <c r="BG48" s="48"/>
      <c r="BH48" s="48"/>
      <c r="BI48" s="48"/>
      <c r="BN48" s="46"/>
      <c r="BO48" s="46"/>
      <c r="BP48" s="46"/>
      <c r="BQ48" s="46"/>
      <c r="BR48" s="46"/>
      <c r="BS48" s="46"/>
      <c r="BT48" s="46"/>
      <c r="BU48" s="46"/>
      <c r="BV48" s="46"/>
      <c r="BW48" s="46"/>
      <c r="BX48" s="46"/>
      <c r="BY48" s="40"/>
    </row>
    <row r="49" spans="2:61" s="33" customFormat="1" ht="22.5" customHeight="1" x14ac:dyDescent="0.4">
      <c r="B49" s="37">
        <v>7</v>
      </c>
      <c r="C49" s="517" t="e">
        <f>AB11</f>
        <v>#REF!</v>
      </c>
      <c r="D49" s="516"/>
      <c r="E49" s="516"/>
      <c r="F49" s="516"/>
      <c r="G49" s="516"/>
      <c r="H49" s="516"/>
      <c r="I49" s="516"/>
      <c r="J49" s="516"/>
      <c r="K49" s="516"/>
      <c r="L49" s="516">
        <f>IF(AD46="","",AD46)</f>
        <v>6</v>
      </c>
      <c r="M49" s="519"/>
      <c r="N49" s="37" t="str">
        <f>IF(OR(L49="",O49=""),"",IF(L49&gt;O49,"○",IF(L49=O49,"△","●")))</f>
        <v>○</v>
      </c>
      <c r="O49" s="520">
        <f>IF(AA46="","",AA46)</f>
        <v>0</v>
      </c>
      <c r="P49" s="452"/>
      <c r="Q49" s="516">
        <f>IF(AD47="","",AD47)</f>
        <v>2</v>
      </c>
      <c r="R49" s="519"/>
      <c r="S49" s="37" t="str">
        <f>IF(OR(Q49="",T49=""),"",IF(Q49&gt;T49,"○",IF(Q49=T49,"△","●")))</f>
        <v>○</v>
      </c>
      <c r="T49" s="520">
        <f>IF(AA47="","",AA47)</f>
        <v>0</v>
      </c>
      <c r="U49" s="452"/>
      <c r="V49" s="516">
        <f>IF(AD48="","",AD48)</f>
        <v>0</v>
      </c>
      <c r="W49" s="519"/>
      <c r="X49" s="37" t="str">
        <f>IF(OR(V49="",Y49=""),"",IF(V49&gt;Y49,"○",IF(V49=Y49,"△","●")))</f>
        <v>●</v>
      </c>
      <c r="Y49" s="520">
        <f>IF(AA48="","",AA48)</f>
        <v>4</v>
      </c>
      <c r="Z49" s="452"/>
      <c r="AA49" s="518"/>
      <c r="AB49" s="518"/>
      <c r="AC49" s="518"/>
      <c r="AD49" s="518"/>
      <c r="AE49" s="518"/>
      <c r="AF49" s="516">
        <f>IF(AND($L49="",$Q49="",$V49="",$AA49=""),"",COUNTIF($L49:$AE49,"○")*3+COUNTIF($L49:$AE49,"△")*1)</f>
        <v>6</v>
      </c>
      <c r="AG49" s="516"/>
      <c r="AH49" s="516">
        <f>IF(AND($L49="",$Q49="",$V49="",$AA49=""),"",SUM($L49,$Q49,$V49,$AA49))</f>
        <v>8</v>
      </c>
      <c r="AI49" s="516"/>
      <c r="AJ49" s="516">
        <f>IF(AND($O49="",$T49="",$Y49="",$AD49),"",SUM($O49,$T49,$Y49,$AD49))</f>
        <v>4</v>
      </c>
      <c r="AK49" s="516"/>
      <c r="AL49" s="516">
        <f>IF(OR(AH49="",AJ49=""),"",AH49-AJ49)</f>
        <v>4</v>
      </c>
      <c r="AM49" s="516"/>
      <c r="AN49" s="516"/>
      <c r="AO49" s="516">
        <f t="shared" si="0"/>
        <v>2</v>
      </c>
      <c r="AP49" s="516"/>
      <c r="AQ49" s="140"/>
      <c r="AR49" s="6"/>
      <c r="AS49" s="6"/>
      <c r="AT49" s="38">
        <f t="shared" si="1"/>
        <v>60408</v>
      </c>
      <c r="BC49" s="48"/>
      <c r="BD49" s="48"/>
      <c r="BE49" s="48"/>
      <c r="BF49" s="48"/>
      <c r="BG49" s="48"/>
      <c r="BH49" s="48"/>
      <c r="BI49" s="48"/>
    </row>
    <row r="50" spans="2:61" x14ac:dyDescent="0.4">
      <c r="BC50" s="44"/>
      <c r="BD50" s="44"/>
      <c r="BE50" s="44"/>
      <c r="BF50" s="44"/>
      <c r="BG50" s="44"/>
      <c r="BH50" s="44"/>
      <c r="BI50" s="44"/>
    </row>
    <row r="51" spans="2:61" x14ac:dyDescent="0.4">
      <c r="D51" s="458" t="s">
        <v>115</v>
      </c>
      <c r="E51" s="458"/>
      <c r="F51" s="458"/>
      <c r="G51" s="458"/>
      <c r="H51" s="458"/>
      <c r="I51" s="458"/>
      <c r="J51" s="458" t="s">
        <v>116</v>
      </c>
      <c r="K51" s="458"/>
      <c r="L51" s="458"/>
      <c r="M51" s="458"/>
      <c r="N51" s="458"/>
      <c r="O51" s="458"/>
      <c r="P51" s="458"/>
      <c r="Q51" s="458"/>
      <c r="R51" s="458"/>
      <c r="S51" s="458" t="s">
        <v>117</v>
      </c>
      <c r="T51" s="458"/>
      <c r="U51" s="458"/>
      <c r="V51" s="458"/>
      <c r="W51" s="458"/>
      <c r="X51" s="458"/>
      <c r="Y51" s="458"/>
      <c r="Z51" s="458"/>
      <c r="AA51" s="458"/>
      <c r="AB51" s="458" t="s">
        <v>119</v>
      </c>
      <c r="AC51" s="458"/>
      <c r="AD51" s="458"/>
      <c r="AE51" s="458" t="s">
        <v>118</v>
      </c>
      <c r="AF51" s="458"/>
      <c r="AG51" s="458"/>
      <c r="AH51" s="458"/>
      <c r="AI51" s="458"/>
      <c r="AJ51" s="458"/>
      <c r="AK51" s="458"/>
      <c r="AL51" s="458"/>
      <c r="AM51" s="458"/>
      <c r="AN51" s="458"/>
      <c r="AO51" s="458"/>
    </row>
    <row r="52" spans="2:61" x14ac:dyDescent="0.4">
      <c r="D52" s="458" t="s">
        <v>120</v>
      </c>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9"/>
      <c r="AC52" s="459"/>
      <c r="AD52" s="459"/>
      <c r="AE52" s="534"/>
      <c r="AF52" s="534"/>
      <c r="AG52" s="534"/>
      <c r="AH52" s="534"/>
      <c r="AI52" s="534"/>
      <c r="AJ52" s="534"/>
      <c r="AK52" s="534"/>
      <c r="AL52" s="534"/>
      <c r="AM52" s="534"/>
      <c r="AN52" s="534"/>
      <c r="AO52" s="534"/>
    </row>
    <row r="53" spans="2:61" x14ac:dyDescent="0.4">
      <c r="D53" s="458" t="s">
        <v>120</v>
      </c>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534"/>
      <c r="AF53" s="534"/>
      <c r="AG53" s="534"/>
      <c r="AH53" s="534"/>
      <c r="AI53" s="534"/>
      <c r="AJ53" s="534"/>
      <c r="AK53" s="534"/>
      <c r="AL53" s="534"/>
      <c r="AM53" s="534"/>
      <c r="AN53" s="534"/>
      <c r="AO53" s="534"/>
    </row>
    <row r="54" spans="2:61" x14ac:dyDescent="0.4">
      <c r="D54" s="458" t="s">
        <v>120</v>
      </c>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534"/>
      <c r="AF54" s="534"/>
      <c r="AG54" s="534"/>
      <c r="AH54" s="534"/>
      <c r="AI54" s="534"/>
      <c r="AJ54" s="534"/>
      <c r="AK54" s="534"/>
      <c r="AL54" s="534"/>
      <c r="AM54" s="534"/>
      <c r="AN54" s="534"/>
      <c r="AO54" s="534"/>
    </row>
  </sheetData>
  <mergeCells count="258">
    <mergeCell ref="AM42:AR42"/>
    <mergeCell ref="Y11:AA12"/>
    <mergeCell ref="AB11:AM12"/>
    <mergeCell ref="X5:X12"/>
    <mergeCell ref="Y5:AA6"/>
    <mergeCell ref="AB5:AM6"/>
    <mergeCell ref="Y7:AA8"/>
    <mergeCell ref="AB7:AM8"/>
    <mergeCell ref="Y9:AA10"/>
    <mergeCell ref="AB9:AM10"/>
    <mergeCell ref="AC42:AD42"/>
    <mergeCell ref="AE42:AF42"/>
    <mergeCell ref="AG42:AI42"/>
    <mergeCell ref="AJ42:AK42"/>
    <mergeCell ref="AC41:AD41"/>
    <mergeCell ref="AE41:AF41"/>
    <mergeCell ref="AG41:AI41"/>
    <mergeCell ref="AJ41:AK41"/>
    <mergeCell ref="AC40:AD40"/>
    <mergeCell ref="AE40:AF40"/>
    <mergeCell ref="AG40:AI40"/>
    <mergeCell ref="AJ40:AK40"/>
    <mergeCell ref="AE39:AF39"/>
    <mergeCell ref="AG39:AI39"/>
    <mergeCell ref="Q42:R42"/>
    <mergeCell ref="T42:U42"/>
    <mergeCell ref="V42:Z42"/>
    <mergeCell ref="AA41:AB41"/>
    <mergeCell ref="C41:K41"/>
    <mergeCell ref="L41:M41"/>
    <mergeCell ref="O41:P41"/>
    <mergeCell ref="Q41:U41"/>
    <mergeCell ref="V41:W41"/>
    <mergeCell ref="Y41:Z41"/>
    <mergeCell ref="C42:K42"/>
    <mergeCell ref="L42:M42"/>
    <mergeCell ref="O42:P42"/>
    <mergeCell ref="AB53:AD53"/>
    <mergeCell ref="AE53:AO53"/>
    <mergeCell ref="D54:I54"/>
    <mergeCell ref="J54:R54"/>
    <mergeCell ref="S54:AA54"/>
    <mergeCell ref="AB54:AD54"/>
    <mergeCell ref="AE54:AO54"/>
    <mergeCell ref="D51:I51"/>
    <mergeCell ref="J51:R51"/>
    <mergeCell ref="S51:AA51"/>
    <mergeCell ref="AB51:AD51"/>
    <mergeCell ref="AE51:AO51"/>
    <mergeCell ref="D52:I52"/>
    <mergeCell ref="J52:R52"/>
    <mergeCell ref="S52:AA52"/>
    <mergeCell ref="AB52:AD52"/>
    <mergeCell ref="AE52:AO52"/>
    <mergeCell ref="D53:I53"/>
    <mergeCell ref="J53:R53"/>
    <mergeCell ref="S53:AA53"/>
    <mergeCell ref="AN3:AP3"/>
    <mergeCell ref="AH49:AI49"/>
    <mergeCell ref="AJ49:AK49"/>
    <mergeCell ref="AL49:AN49"/>
    <mergeCell ref="AO49:AP49"/>
    <mergeCell ref="AA49:AE49"/>
    <mergeCell ref="AF49:AG49"/>
    <mergeCell ref="AH48:AI48"/>
    <mergeCell ref="AJ48:AK48"/>
    <mergeCell ref="AL48:AN48"/>
    <mergeCell ref="AO48:AP48"/>
    <mergeCell ref="AA48:AB48"/>
    <mergeCell ref="AD48:AE48"/>
    <mergeCell ref="AF48:AG48"/>
    <mergeCell ref="AH47:AI47"/>
    <mergeCell ref="AJ47:AK47"/>
    <mergeCell ref="AL47:AN47"/>
    <mergeCell ref="AF47:AG47"/>
    <mergeCell ref="AO46:AP46"/>
    <mergeCell ref="AA46:AB46"/>
    <mergeCell ref="AA42:AB42"/>
    <mergeCell ref="AM39:AR39"/>
    <mergeCell ref="AM40:AR40"/>
    <mergeCell ref="AM41:AR41"/>
    <mergeCell ref="C49:K49"/>
    <mergeCell ref="L49:M49"/>
    <mergeCell ref="O49:P49"/>
    <mergeCell ref="Q49:R49"/>
    <mergeCell ref="T49:U49"/>
    <mergeCell ref="V49:W49"/>
    <mergeCell ref="Y49:Z49"/>
    <mergeCell ref="C48:K48"/>
    <mergeCell ref="L48:M48"/>
    <mergeCell ref="O48:P48"/>
    <mergeCell ref="Q48:R48"/>
    <mergeCell ref="T48:U48"/>
    <mergeCell ref="V48:Z48"/>
    <mergeCell ref="AD46:AE46"/>
    <mergeCell ref="AF46:AG46"/>
    <mergeCell ref="AH46:AI46"/>
    <mergeCell ref="AJ46:AK46"/>
    <mergeCell ref="AL46:AN46"/>
    <mergeCell ref="C46:K46"/>
    <mergeCell ref="L46:P46"/>
    <mergeCell ref="Q46:R46"/>
    <mergeCell ref="T46:U46"/>
    <mergeCell ref="V46:W46"/>
    <mergeCell ref="Y46:Z46"/>
    <mergeCell ref="C47:K47"/>
    <mergeCell ref="L47:M47"/>
    <mergeCell ref="O47:P47"/>
    <mergeCell ref="Q47:U47"/>
    <mergeCell ref="V47:W47"/>
    <mergeCell ref="Y47:Z47"/>
    <mergeCell ref="AO47:AP47"/>
    <mergeCell ref="AA47:AB47"/>
    <mergeCell ref="AD47:AE47"/>
    <mergeCell ref="AH45:AI45"/>
    <mergeCell ref="AJ45:AK45"/>
    <mergeCell ref="AL45:AN45"/>
    <mergeCell ref="AO45:AP45"/>
    <mergeCell ref="B45:K45"/>
    <mergeCell ref="L45:P45"/>
    <mergeCell ref="Q45:U45"/>
    <mergeCell ref="V45:Z45"/>
    <mergeCell ref="AA45:AE45"/>
    <mergeCell ref="AF45:AG45"/>
    <mergeCell ref="AJ39:AK39"/>
    <mergeCell ref="C40:K40"/>
    <mergeCell ref="L40:P40"/>
    <mergeCell ref="Q40:R40"/>
    <mergeCell ref="T40:U40"/>
    <mergeCell ref="V40:W40"/>
    <mergeCell ref="Y40:Z40"/>
    <mergeCell ref="B39:K39"/>
    <mergeCell ref="L39:P39"/>
    <mergeCell ref="Q39:U39"/>
    <mergeCell ref="V39:Z39"/>
    <mergeCell ref="AA39:AB39"/>
    <mergeCell ref="AC39:AD39"/>
    <mergeCell ref="AA40:AB40"/>
    <mergeCell ref="AH35:AK36"/>
    <mergeCell ref="AL35:AR36"/>
    <mergeCell ref="S37:T37"/>
    <mergeCell ref="U37:W37"/>
    <mergeCell ref="X37:Y37"/>
    <mergeCell ref="AH32:AK33"/>
    <mergeCell ref="AL32:AR33"/>
    <mergeCell ref="A34:O34"/>
    <mergeCell ref="P34:R34"/>
    <mergeCell ref="Z34:AB34"/>
    <mergeCell ref="A35:B36"/>
    <mergeCell ref="C35:F36"/>
    <mergeCell ref="G35:J36"/>
    <mergeCell ref="K35:R36"/>
    <mergeCell ref="S35:T36"/>
    <mergeCell ref="X35:Y36"/>
    <mergeCell ref="Z35:AG36"/>
    <mergeCell ref="AH30:AK31"/>
    <mergeCell ref="AL30:AR31"/>
    <mergeCell ref="A32:B33"/>
    <mergeCell ref="C32:F33"/>
    <mergeCell ref="G32:J33"/>
    <mergeCell ref="K32:R33"/>
    <mergeCell ref="S32:T33"/>
    <mergeCell ref="X32:Y33"/>
    <mergeCell ref="Z32:AG33"/>
    <mergeCell ref="A30:B31"/>
    <mergeCell ref="C30:F31"/>
    <mergeCell ref="G30:J31"/>
    <mergeCell ref="K30:R31"/>
    <mergeCell ref="S30:T31"/>
    <mergeCell ref="X30:Y31"/>
    <mergeCell ref="Z30:AG31"/>
    <mergeCell ref="A28:B29"/>
    <mergeCell ref="C28:F29"/>
    <mergeCell ref="G28:J29"/>
    <mergeCell ref="K28:R29"/>
    <mergeCell ref="S28:T29"/>
    <mergeCell ref="X28:Y29"/>
    <mergeCell ref="Z28:AG29"/>
    <mergeCell ref="AH28:AK29"/>
    <mergeCell ref="AL28:AR29"/>
    <mergeCell ref="A26:B27"/>
    <mergeCell ref="C26:F27"/>
    <mergeCell ref="G26:J27"/>
    <mergeCell ref="K26:R27"/>
    <mergeCell ref="S26:T27"/>
    <mergeCell ref="X26:Y27"/>
    <mergeCell ref="Z26:AG27"/>
    <mergeCell ref="AH26:AK27"/>
    <mergeCell ref="AL26:AR27"/>
    <mergeCell ref="Z22:AG23"/>
    <mergeCell ref="AH22:AK23"/>
    <mergeCell ref="AL22:AR23"/>
    <mergeCell ref="A24:B25"/>
    <mergeCell ref="C24:F25"/>
    <mergeCell ref="G24:J25"/>
    <mergeCell ref="K24:R25"/>
    <mergeCell ref="S24:T25"/>
    <mergeCell ref="X24:Y25"/>
    <mergeCell ref="Z24:AG25"/>
    <mergeCell ref="A22:B23"/>
    <mergeCell ref="C22:F23"/>
    <mergeCell ref="G22:J23"/>
    <mergeCell ref="K22:R23"/>
    <mergeCell ref="S22:T23"/>
    <mergeCell ref="X22:Y23"/>
    <mergeCell ref="AH24:AK25"/>
    <mergeCell ref="AL24:AR25"/>
    <mergeCell ref="A20:B21"/>
    <mergeCell ref="C20:F21"/>
    <mergeCell ref="G20:J21"/>
    <mergeCell ref="K20:R21"/>
    <mergeCell ref="S20:T21"/>
    <mergeCell ref="X20:Y21"/>
    <mergeCell ref="Z20:AG21"/>
    <mergeCell ref="AH20:AK21"/>
    <mergeCell ref="AL20:AR21"/>
    <mergeCell ref="A18:B19"/>
    <mergeCell ref="C18:F19"/>
    <mergeCell ref="G18:J19"/>
    <mergeCell ref="K18:R19"/>
    <mergeCell ref="S18:T19"/>
    <mergeCell ref="X18:Y19"/>
    <mergeCell ref="Z18:AG19"/>
    <mergeCell ref="AH18:AK19"/>
    <mergeCell ref="AL18:AR19"/>
    <mergeCell ref="A16:B17"/>
    <mergeCell ref="C16:F17"/>
    <mergeCell ref="G16:J17"/>
    <mergeCell ref="K16:R17"/>
    <mergeCell ref="S16:T17"/>
    <mergeCell ref="X16:Y17"/>
    <mergeCell ref="Z16:AG17"/>
    <mergeCell ref="AH16:AK17"/>
    <mergeCell ref="AL16:AR17"/>
    <mergeCell ref="A14:R14"/>
    <mergeCell ref="A15:B15"/>
    <mergeCell ref="C15:F15"/>
    <mergeCell ref="G15:J15"/>
    <mergeCell ref="K15:R15"/>
    <mergeCell ref="S15:Y15"/>
    <mergeCell ref="A13:R13"/>
    <mergeCell ref="F5:F10"/>
    <mergeCell ref="A1:AR1"/>
    <mergeCell ref="Z15:AG15"/>
    <mergeCell ref="AH15:AK15"/>
    <mergeCell ref="AL15:AR15"/>
    <mergeCell ref="C3:E3"/>
    <mergeCell ref="F3:N3"/>
    <mergeCell ref="G5:I6"/>
    <mergeCell ref="G7:I8"/>
    <mergeCell ref="G9:I10"/>
    <mergeCell ref="J5:U6"/>
    <mergeCell ref="J7:U8"/>
    <mergeCell ref="J9:U10"/>
    <mergeCell ref="O3:R3"/>
    <mergeCell ref="S3:AA3"/>
    <mergeCell ref="AB3:AE3"/>
    <mergeCell ref="AF3:AM3"/>
  </mergeCells>
  <phoneticPr fontId="1"/>
  <conditionalFormatting sqref="AN3:AP3">
    <cfRule type="expression" dxfId="89" priority="35">
      <formula>WEEKDAY(AN3)=7</formula>
    </cfRule>
    <cfRule type="expression" dxfId="88" priority="36">
      <formula>WEEKDAY(AN3)=1</formula>
    </cfRule>
  </conditionalFormatting>
  <conditionalFormatting sqref="AN3:AP3">
    <cfRule type="expression" dxfId="87" priority="33">
      <formula>WEEKDAY(AN3)=7</formula>
    </cfRule>
    <cfRule type="expression" dxfId="86" priority="34">
      <formula>WEEKDAY(AN3)=1</formula>
    </cfRule>
  </conditionalFormatting>
  <conditionalFormatting sqref="AN3:AP3">
    <cfRule type="expression" dxfId="85" priority="31">
      <formula>WEEKDAY(AN3)=7</formula>
    </cfRule>
    <cfRule type="expression" dxfId="84" priority="32">
      <formula>WEEKDAY(AN3)=1</formula>
    </cfRule>
  </conditionalFormatting>
  <conditionalFormatting sqref="AN3:AP3">
    <cfRule type="expression" dxfId="83" priority="29">
      <formula>WEEKDAY(AN3)=7</formula>
    </cfRule>
    <cfRule type="expression" dxfId="82" priority="30">
      <formula>WEEKDAY(AN3)=1</formula>
    </cfRule>
  </conditionalFormatting>
  <conditionalFormatting sqref="AN3:AP3">
    <cfRule type="expression" dxfId="81" priority="27">
      <formula>WEEKDAY(AN3)=7</formula>
    </cfRule>
    <cfRule type="expression" dxfId="80" priority="28">
      <formula>WEEKDAY(AN3)=1</formula>
    </cfRule>
  </conditionalFormatting>
  <conditionalFormatting sqref="AN3:AP3">
    <cfRule type="expression" dxfId="79" priority="25">
      <formula>WEEKDAY(AN3)=7</formula>
    </cfRule>
    <cfRule type="expression" dxfId="78" priority="26">
      <formula>WEEKDAY(AN3)=1</formula>
    </cfRule>
  </conditionalFormatting>
  <conditionalFormatting sqref="AN3:AP3">
    <cfRule type="expression" dxfId="77" priority="23">
      <formula>WEEKDAY(AN3)=7</formula>
    </cfRule>
    <cfRule type="expression" dxfId="76" priority="24">
      <formula>WEEKDAY(AN3)=1</formula>
    </cfRule>
  </conditionalFormatting>
  <conditionalFormatting sqref="AN3:AP3">
    <cfRule type="expression" dxfId="75" priority="21">
      <formula>WEEKDAY(AN3)=7</formula>
    </cfRule>
    <cfRule type="expression" dxfId="74" priority="22">
      <formula>WEEKDAY(AN3)=1</formula>
    </cfRule>
  </conditionalFormatting>
  <conditionalFormatting sqref="AN3:AP3">
    <cfRule type="expression" dxfId="73" priority="19">
      <formula>WEEKDAY(AN3)=7</formula>
    </cfRule>
    <cfRule type="expression" dxfId="72" priority="20">
      <formula>WEEKDAY(AN3)=1</formula>
    </cfRule>
  </conditionalFormatting>
  <printOptions horizontalCentered="1"/>
  <pageMargins left="0.19685039370078741" right="0.19685039370078741" top="0.39370078740157483"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6949-929E-4FF1-9EB2-C6B3B3EF464C}">
  <sheetPr>
    <tabColor rgb="FFFFFF00"/>
  </sheetPr>
  <dimension ref="A1:CA54"/>
  <sheetViews>
    <sheetView view="pageBreakPreview" zoomScaleNormal="100" zoomScaleSheetLayoutView="100" workbookViewId="0">
      <selection activeCell="AV1" sqref="AV1"/>
    </sheetView>
  </sheetViews>
  <sheetFormatPr defaultRowHeight="14.25" x14ac:dyDescent="0.4"/>
  <cols>
    <col min="1" max="44" width="2" style="1" customWidth="1"/>
    <col min="45" max="47" width="2" style="1" hidden="1" customWidth="1"/>
    <col min="48" max="108" width="2" style="1" customWidth="1"/>
    <col min="109" max="111" width="3.125" style="1" customWidth="1"/>
    <col min="112" max="112" width="9" style="1"/>
    <col min="113" max="115" width="3.125" style="1" customWidth="1"/>
    <col min="116" max="16384" width="9" style="1"/>
  </cols>
  <sheetData>
    <row r="1" spans="1:47" ht="17.25" x14ac:dyDescent="0.4">
      <c r="A1" s="454" t="s">
        <v>130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row>
    <row r="2" spans="1:47" x14ac:dyDescent="0.4">
      <c r="AA2" s="2"/>
      <c r="AB2" s="2"/>
    </row>
    <row r="3" spans="1:47" x14ac:dyDescent="0.4">
      <c r="C3" s="458" t="s">
        <v>112</v>
      </c>
      <c r="D3" s="458"/>
      <c r="E3" s="458"/>
      <c r="F3" s="459">
        <f>'宇河予選　１０月1７日組合せ'!D38</f>
        <v>0</v>
      </c>
      <c r="G3" s="459"/>
      <c r="H3" s="459"/>
      <c r="I3" s="459"/>
      <c r="J3" s="459"/>
      <c r="K3" s="459"/>
      <c r="L3" s="459"/>
      <c r="M3" s="459"/>
      <c r="N3" s="459"/>
      <c r="O3" s="458" t="s">
        <v>113</v>
      </c>
      <c r="P3" s="458"/>
      <c r="Q3" s="458"/>
      <c r="R3" s="458"/>
      <c r="S3" s="469">
        <f>'宇河予選　１０月1７日組合せ'!G45</f>
        <v>0</v>
      </c>
      <c r="T3" s="458"/>
      <c r="U3" s="458"/>
      <c r="V3" s="458"/>
      <c r="W3" s="458"/>
      <c r="X3" s="458"/>
      <c r="Y3" s="458"/>
      <c r="Z3" s="458"/>
      <c r="AA3" s="458"/>
      <c r="AB3" s="458" t="s">
        <v>114</v>
      </c>
      <c r="AC3" s="458"/>
      <c r="AD3" s="458"/>
      <c r="AE3" s="458"/>
      <c r="AF3" s="470">
        <v>43814</v>
      </c>
      <c r="AG3" s="471"/>
      <c r="AH3" s="471"/>
      <c r="AI3" s="471"/>
      <c r="AJ3" s="471"/>
      <c r="AK3" s="471"/>
      <c r="AL3" s="471"/>
      <c r="AM3" s="471"/>
      <c r="AN3" s="527" t="str">
        <f>"（"&amp;TEXT(AF3,"aaa")&amp;"）"</f>
        <v>（日）</v>
      </c>
      <c r="AO3" s="527"/>
      <c r="AP3" s="528"/>
    </row>
    <row r="4" spans="1:47" x14ac:dyDescent="0.4">
      <c r="S4" s="2"/>
      <c r="T4" s="2"/>
      <c r="U4" s="2"/>
      <c r="V4" s="2"/>
    </row>
    <row r="5" spans="1:47" ht="6.75" customHeight="1" x14ac:dyDescent="0.4">
      <c r="B5" s="139"/>
      <c r="C5" s="139"/>
      <c r="D5" s="49"/>
      <c r="F5" s="451" t="s">
        <v>131</v>
      </c>
      <c r="G5" s="460">
        <v>1</v>
      </c>
      <c r="H5" s="461"/>
      <c r="I5" s="461"/>
      <c r="J5" s="465">
        <f>'宇河予選　１０月1７日組合せ'!G41</f>
        <v>0</v>
      </c>
      <c r="K5" s="465"/>
      <c r="L5" s="465"/>
      <c r="M5" s="465"/>
      <c r="N5" s="465"/>
      <c r="O5" s="465"/>
      <c r="P5" s="465"/>
      <c r="Q5" s="465"/>
      <c r="R5" s="466"/>
      <c r="S5" s="466"/>
      <c r="T5" s="466"/>
      <c r="U5" s="466"/>
      <c r="W5" s="5"/>
      <c r="X5" s="451" t="s">
        <v>132</v>
      </c>
      <c r="Y5" s="460">
        <v>4</v>
      </c>
      <c r="Z5" s="461"/>
      <c r="AA5" s="461"/>
      <c r="AB5" s="465">
        <f>'宇河予選　１０月1７日組合せ'!G49</f>
        <v>0</v>
      </c>
      <c r="AC5" s="465"/>
      <c r="AD5" s="465"/>
      <c r="AE5" s="465"/>
      <c r="AF5" s="465"/>
      <c r="AG5" s="465"/>
      <c r="AH5" s="465"/>
      <c r="AI5" s="465"/>
      <c r="AJ5" s="466"/>
      <c r="AK5" s="466"/>
      <c r="AL5" s="466"/>
      <c r="AM5" s="466"/>
    </row>
    <row r="6" spans="1:47" ht="6.75" customHeight="1" x14ac:dyDescent="0.4">
      <c r="B6" s="139"/>
      <c r="C6" s="139"/>
      <c r="D6" s="49"/>
      <c r="F6" s="451"/>
      <c r="G6" s="453"/>
      <c r="H6" s="453"/>
      <c r="I6" s="453"/>
      <c r="J6" s="453"/>
      <c r="K6" s="453"/>
      <c r="L6" s="453"/>
      <c r="M6" s="453"/>
      <c r="N6" s="453"/>
      <c r="O6" s="453"/>
      <c r="P6" s="453"/>
      <c r="Q6" s="453"/>
      <c r="R6" s="453"/>
      <c r="S6" s="453"/>
      <c r="T6" s="453"/>
      <c r="U6" s="453"/>
      <c r="W6" s="5"/>
      <c r="X6" s="451"/>
      <c r="Y6" s="453"/>
      <c r="Z6" s="453"/>
      <c r="AA6" s="453"/>
      <c r="AB6" s="453"/>
      <c r="AC6" s="453"/>
      <c r="AD6" s="453"/>
      <c r="AE6" s="453"/>
      <c r="AF6" s="453"/>
      <c r="AG6" s="453"/>
      <c r="AH6" s="453"/>
      <c r="AI6" s="453"/>
      <c r="AJ6" s="453"/>
      <c r="AK6" s="453"/>
      <c r="AL6" s="453"/>
      <c r="AM6" s="453"/>
    </row>
    <row r="7" spans="1:47" ht="6.75" customHeight="1" x14ac:dyDescent="0.4">
      <c r="B7" s="139"/>
      <c r="C7" s="139"/>
      <c r="D7" s="49"/>
      <c r="F7" s="452"/>
      <c r="G7" s="460">
        <v>2</v>
      </c>
      <c r="H7" s="461"/>
      <c r="I7" s="461"/>
      <c r="J7" s="465">
        <f>'宇河予選　１０月1７日組合せ'!G43</f>
        <v>0</v>
      </c>
      <c r="K7" s="465"/>
      <c r="L7" s="465"/>
      <c r="M7" s="465"/>
      <c r="N7" s="465"/>
      <c r="O7" s="465"/>
      <c r="P7" s="465"/>
      <c r="Q7" s="465"/>
      <c r="R7" s="466"/>
      <c r="S7" s="466"/>
      <c r="T7" s="466"/>
      <c r="U7" s="466"/>
      <c r="W7" s="5"/>
      <c r="X7" s="452"/>
      <c r="Y7" s="460">
        <v>5</v>
      </c>
      <c r="Z7" s="461"/>
      <c r="AA7" s="461"/>
      <c r="AB7" s="465">
        <f>'宇河予選　１０月1７日組合せ'!G51</f>
        <v>0</v>
      </c>
      <c r="AC7" s="465"/>
      <c r="AD7" s="465"/>
      <c r="AE7" s="465"/>
      <c r="AF7" s="465"/>
      <c r="AG7" s="465"/>
      <c r="AH7" s="465"/>
      <c r="AI7" s="465"/>
      <c r="AJ7" s="466"/>
      <c r="AK7" s="466"/>
      <c r="AL7" s="466"/>
      <c r="AM7" s="466"/>
    </row>
    <row r="8" spans="1:47" ht="6.75" customHeight="1" x14ac:dyDescent="0.4">
      <c r="B8" s="139"/>
      <c r="C8" s="139"/>
      <c r="D8" s="49"/>
      <c r="F8" s="452"/>
      <c r="G8" s="453"/>
      <c r="H8" s="453"/>
      <c r="I8" s="453"/>
      <c r="J8" s="453"/>
      <c r="K8" s="453"/>
      <c r="L8" s="453"/>
      <c r="M8" s="453"/>
      <c r="N8" s="453"/>
      <c r="O8" s="453"/>
      <c r="P8" s="453"/>
      <c r="Q8" s="453"/>
      <c r="R8" s="453"/>
      <c r="S8" s="453"/>
      <c r="T8" s="453"/>
      <c r="U8" s="453"/>
      <c r="W8" s="5"/>
      <c r="X8" s="452"/>
      <c r="Y8" s="453"/>
      <c r="Z8" s="453"/>
      <c r="AA8" s="453"/>
      <c r="AB8" s="453"/>
      <c r="AC8" s="453"/>
      <c r="AD8" s="453"/>
      <c r="AE8" s="453"/>
      <c r="AF8" s="453"/>
      <c r="AG8" s="453"/>
      <c r="AH8" s="453"/>
      <c r="AI8" s="453"/>
      <c r="AJ8" s="453"/>
      <c r="AK8" s="453"/>
      <c r="AL8" s="453"/>
      <c r="AM8" s="453"/>
    </row>
    <row r="9" spans="1:47" ht="6.75" customHeight="1" x14ac:dyDescent="0.4">
      <c r="B9" s="139"/>
      <c r="C9" s="139"/>
      <c r="D9" s="49"/>
      <c r="F9" s="452"/>
      <c r="G9" s="462">
        <v>3</v>
      </c>
      <c r="H9" s="463"/>
      <c r="I9" s="463"/>
      <c r="J9" s="467">
        <f>'宇河予選　１０月1７日組合せ'!G45</f>
        <v>0</v>
      </c>
      <c r="K9" s="467"/>
      <c r="L9" s="467"/>
      <c r="M9" s="467"/>
      <c r="N9" s="467"/>
      <c r="O9" s="467"/>
      <c r="P9" s="467"/>
      <c r="Q9" s="467"/>
      <c r="R9" s="468"/>
      <c r="S9" s="468"/>
      <c r="T9" s="468"/>
      <c r="U9" s="468"/>
      <c r="W9" s="5"/>
      <c r="X9" s="452"/>
      <c r="Y9" s="460">
        <v>6</v>
      </c>
      <c r="Z9" s="461"/>
      <c r="AA9" s="461"/>
      <c r="AB9" s="465" t="e">
        <f>'宇河予選　１０月1７日組合せ'!#REF!</f>
        <v>#REF!</v>
      </c>
      <c r="AC9" s="465"/>
      <c r="AD9" s="465"/>
      <c r="AE9" s="465"/>
      <c r="AF9" s="465"/>
      <c r="AG9" s="465"/>
      <c r="AH9" s="465"/>
      <c r="AI9" s="465"/>
      <c r="AJ9" s="466"/>
      <c r="AK9" s="466"/>
      <c r="AL9" s="466"/>
      <c r="AM9" s="466"/>
      <c r="AN9" s="44"/>
    </row>
    <row r="10" spans="1:47" ht="6.75" customHeight="1" x14ac:dyDescent="0.4">
      <c r="B10" s="139"/>
      <c r="C10" s="139"/>
      <c r="D10" s="49"/>
      <c r="F10" s="453"/>
      <c r="G10" s="464"/>
      <c r="H10" s="464"/>
      <c r="I10" s="464"/>
      <c r="J10" s="464"/>
      <c r="K10" s="464"/>
      <c r="L10" s="464"/>
      <c r="M10" s="464"/>
      <c r="N10" s="464"/>
      <c r="O10" s="464"/>
      <c r="P10" s="464"/>
      <c r="Q10" s="464"/>
      <c r="R10" s="464"/>
      <c r="S10" s="464"/>
      <c r="T10" s="464"/>
      <c r="U10" s="464"/>
      <c r="W10" s="5"/>
      <c r="X10" s="452"/>
      <c r="Y10" s="453"/>
      <c r="Z10" s="453"/>
      <c r="AA10" s="453"/>
      <c r="AB10" s="453"/>
      <c r="AC10" s="453"/>
      <c r="AD10" s="453"/>
      <c r="AE10" s="453"/>
      <c r="AF10" s="453"/>
      <c r="AG10" s="453"/>
      <c r="AH10" s="453"/>
      <c r="AI10" s="453"/>
      <c r="AJ10" s="453"/>
      <c r="AK10" s="453"/>
      <c r="AL10" s="453"/>
      <c r="AM10" s="453"/>
      <c r="AN10" s="44"/>
    </row>
    <row r="11" spans="1:47" ht="6.75" customHeight="1" x14ac:dyDescent="0.4">
      <c r="B11" s="139"/>
      <c r="C11" s="139"/>
      <c r="D11" s="49"/>
      <c r="F11" s="49"/>
      <c r="G11" s="7"/>
      <c r="H11" s="50"/>
      <c r="I11" s="50"/>
      <c r="J11" s="51"/>
      <c r="K11" s="51"/>
      <c r="L11" s="51"/>
      <c r="M11" s="51"/>
      <c r="N11" s="52"/>
      <c r="O11" s="52"/>
      <c r="P11" s="52"/>
      <c r="Q11" s="52"/>
      <c r="R11" s="53"/>
      <c r="S11" s="54"/>
      <c r="T11" s="54"/>
      <c r="U11" s="6"/>
      <c r="W11" s="5"/>
      <c r="X11" s="536"/>
      <c r="Y11" s="452">
        <v>7</v>
      </c>
      <c r="Z11" s="536"/>
      <c r="AA11" s="536"/>
      <c r="AB11" s="465" t="e">
        <f>'宇河予選　１０月1７日組合せ'!#REF!</f>
        <v>#REF!</v>
      </c>
      <c r="AC11" s="465"/>
      <c r="AD11" s="465"/>
      <c r="AE11" s="465"/>
      <c r="AF11" s="465"/>
      <c r="AG11" s="465"/>
      <c r="AH11" s="465"/>
      <c r="AI11" s="465"/>
      <c r="AJ11" s="466"/>
      <c r="AK11" s="466"/>
      <c r="AL11" s="466"/>
      <c r="AM11" s="466"/>
    </row>
    <row r="12" spans="1:47" ht="6.75" customHeight="1" x14ac:dyDescent="0.4">
      <c r="B12" s="139"/>
      <c r="C12" s="139"/>
      <c r="D12" s="49"/>
      <c r="F12" s="49"/>
      <c r="G12" s="7"/>
      <c r="H12" s="50"/>
      <c r="I12" s="50"/>
      <c r="J12" s="51"/>
      <c r="K12" s="51"/>
      <c r="L12" s="51"/>
      <c r="M12" s="51"/>
      <c r="N12" s="52"/>
      <c r="O12" s="52"/>
      <c r="P12" s="52"/>
      <c r="Q12" s="52"/>
      <c r="R12" s="53"/>
      <c r="S12" s="54"/>
      <c r="T12" s="54"/>
      <c r="U12" s="6"/>
      <c r="W12" s="5"/>
      <c r="X12" s="453"/>
      <c r="Y12" s="453"/>
      <c r="Z12" s="453"/>
      <c r="AA12" s="453"/>
      <c r="AB12" s="453"/>
      <c r="AC12" s="453"/>
      <c r="AD12" s="453"/>
      <c r="AE12" s="453"/>
      <c r="AF12" s="453"/>
      <c r="AG12" s="453"/>
      <c r="AH12" s="453"/>
      <c r="AI12" s="453"/>
      <c r="AJ12" s="453"/>
      <c r="AK12" s="453"/>
      <c r="AL12" s="453"/>
      <c r="AM12" s="453"/>
    </row>
    <row r="13" spans="1:47" ht="14.25" customHeight="1" x14ac:dyDescent="0.4">
      <c r="A13" s="449" t="s">
        <v>149</v>
      </c>
      <c r="B13" s="450"/>
      <c r="C13" s="450"/>
      <c r="D13" s="450"/>
      <c r="E13" s="450"/>
      <c r="F13" s="450"/>
      <c r="G13" s="450"/>
      <c r="H13" s="450"/>
      <c r="I13" s="450"/>
      <c r="J13" s="450"/>
      <c r="K13" s="450"/>
      <c r="L13" s="450"/>
      <c r="M13" s="450"/>
      <c r="N13" s="450"/>
      <c r="O13" s="450"/>
      <c r="P13" s="450"/>
      <c r="Q13" s="450"/>
      <c r="R13" s="450"/>
      <c r="S13" s="3"/>
      <c r="T13" s="3"/>
      <c r="U13" s="3"/>
      <c r="V13" s="3"/>
      <c r="W13" s="3"/>
      <c r="X13" s="3"/>
      <c r="Y13" s="3"/>
      <c r="Z13" s="4"/>
      <c r="AA13" s="4"/>
      <c r="AB13" s="5"/>
      <c r="AC13" s="5"/>
      <c r="AD13" s="5"/>
      <c r="AE13" s="6"/>
      <c r="AF13" s="7"/>
      <c r="AG13" s="8"/>
      <c r="AH13" s="8"/>
      <c r="AI13" s="9"/>
      <c r="AJ13" s="9"/>
      <c r="AK13" s="9"/>
      <c r="AL13" s="9"/>
      <c r="AM13" s="9"/>
      <c r="AN13" s="9"/>
      <c r="AO13" s="9"/>
      <c r="AP13" s="3"/>
      <c r="AQ13" s="3"/>
      <c r="AR13" s="3"/>
    </row>
    <row r="14" spans="1:47" ht="17.25" customHeight="1" x14ac:dyDescent="0.4">
      <c r="A14" s="440" t="s">
        <v>90</v>
      </c>
      <c r="B14" s="440"/>
      <c r="C14" s="440"/>
      <c r="D14" s="440"/>
      <c r="E14" s="440"/>
      <c r="F14" s="440"/>
      <c r="G14" s="440"/>
      <c r="H14" s="440"/>
      <c r="I14" s="441"/>
      <c r="J14" s="441"/>
      <c r="K14" s="441"/>
      <c r="L14" s="441"/>
      <c r="M14" s="441"/>
      <c r="N14" s="441"/>
      <c r="O14" s="441"/>
      <c r="P14" s="441"/>
      <c r="Q14" s="441"/>
      <c r="R14" s="441"/>
      <c r="T14" s="10"/>
      <c r="X14" s="10"/>
      <c r="Z14" s="10"/>
      <c r="AB14" s="10"/>
      <c r="AF14" s="11"/>
      <c r="AG14" s="10"/>
      <c r="AH14" s="10"/>
      <c r="AI14" s="10"/>
      <c r="AJ14" s="10"/>
      <c r="AK14" s="10"/>
      <c r="AL14" s="10"/>
    </row>
    <row r="15" spans="1:47" ht="28.5" customHeight="1" x14ac:dyDescent="0.4">
      <c r="A15" s="442"/>
      <c r="B15" s="443"/>
      <c r="C15" s="444" t="s">
        <v>91</v>
      </c>
      <c r="D15" s="445"/>
      <c r="E15" s="445"/>
      <c r="F15" s="446"/>
      <c r="G15" s="447" t="s">
        <v>92</v>
      </c>
      <c r="H15" s="445"/>
      <c r="I15" s="445"/>
      <c r="J15" s="446"/>
      <c r="K15" s="448" t="s">
        <v>93</v>
      </c>
      <c r="L15" s="448"/>
      <c r="M15" s="448"/>
      <c r="N15" s="448"/>
      <c r="O15" s="448"/>
      <c r="P15" s="448"/>
      <c r="Q15" s="448"/>
      <c r="R15" s="448"/>
      <c r="S15" s="448" t="s">
        <v>94</v>
      </c>
      <c r="T15" s="448"/>
      <c r="U15" s="448"/>
      <c r="V15" s="448"/>
      <c r="W15" s="448"/>
      <c r="X15" s="448"/>
      <c r="Y15" s="448"/>
      <c r="Z15" s="444" t="s">
        <v>93</v>
      </c>
      <c r="AA15" s="445"/>
      <c r="AB15" s="445"/>
      <c r="AC15" s="445"/>
      <c r="AD15" s="445"/>
      <c r="AE15" s="445"/>
      <c r="AF15" s="445"/>
      <c r="AG15" s="446"/>
      <c r="AH15" s="447" t="s">
        <v>92</v>
      </c>
      <c r="AI15" s="455"/>
      <c r="AJ15" s="445"/>
      <c r="AK15" s="446"/>
      <c r="AL15" s="456" t="s">
        <v>121</v>
      </c>
      <c r="AM15" s="456"/>
      <c r="AN15" s="456"/>
      <c r="AO15" s="456"/>
      <c r="AP15" s="456"/>
      <c r="AQ15" s="456"/>
      <c r="AR15" s="457"/>
    </row>
    <row r="16" spans="1:47" ht="14.25" customHeight="1" x14ac:dyDescent="0.4">
      <c r="A16" s="472" t="s">
        <v>0</v>
      </c>
      <c r="B16" s="473"/>
      <c r="C16" s="476">
        <v>0.375</v>
      </c>
      <c r="D16" s="477"/>
      <c r="E16" s="477"/>
      <c r="F16" s="473"/>
      <c r="G16" s="476"/>
      <c r="H16" s="477"/>
      <c r="I16" s="477"/>
      <c r="J16" s="473"/>
      <c r="K16" s="480" t="str">
        <f>IFERROR(VLOOKUP(AT16,$G$5:$U$9,4,0),"")&amp;IFERROR(VLOOKUP(AT16,$Y$5:$AM$11,4,0),"")</f>
        <v>0</v>
      </c>
      <c r="L16" s="480"/>
      <c r="M16" s="480"/>
      <c r="N16" s="480"/>
      <c r="O16" s="480"/>
      <c r="P16" s="480"/>
      <c r="Q16" s="480"/>
      <c r="R16" s="480"/>
      <c r="S16" s="482">
        <f>IF(OR(U16="",U17=""),"",U16+U17)</f>
        <v>3</v>
      </c>
      <c r="T16" s="483"/>
      <c r="U16" s="12">
        <v>1</v>
      </c>
      <c r="V16" s="12" t="s">
        <v>12</v>
      </c>
      <c r="W16" s="12">
        <v>0</v>
      </c>
      <c r="X16" s="482">
        <f>IF(OR(W16="",W17=""),"",W16+W17)</f>
        <v>0</v>
      </c>
      <c r="Y16" s="483"/>
      <c r="Z16" s="485" t="str">
        <f>IFERROR(VLOOKUP(AU16,$G$5:$U$9,4,0),"")&amp;IFERROR(VLOOKUP(AU16,$Y$5:$AM$11,4,0),"")</f>
        <v>0</v>
      </c>
      <c r="AA16" s="485"/>
      <c r="AB16" s="485"/>
      <c r="AC16" s="485"/>
      <c r="AD16" s="485"/>
      <c r="AE16" s="485"/>
      <c r="AF16" s="485"/>
      <c r="AG16" s="485"/>
      <c r="AH16" s="472"/>
      <c r="AI16" s="487"/>
      <c r="AJ16" s="477"/>
      <c r="AK16" s="473"/>
      <c r="AL16" s="488">
        <f>'宇河予選　１０月1７日組合せ'!AA63</f>
        <v>0</v>
      </c>
      <c r="AM16" s="489"/>
      <c r="AN16" s="489"/>
      <c r="AO16" s="489"/>
      <c r="AP16" s="489"/>
      <c r="AQ16" s="489"/>
      <c r="AR16" s="490"/>
      <c r="AT16" s="1">
        <v>1</v>
      </c>
      <c r="AU16" s="1">
        <v>2</v>
      </c>
    </row>
    <row r="17" spans="1:47" ht="14.25" customHeight="1" x14ac:dyDescent="0.4">
      <c r="A17" s="474"/>
      <c r="B17" s="475"/>
      <c r="C17" s="478"/>
      <c r="D17" s="479"/>
      <c r="E17" s="479"/>
      <c r="F17" s="475"/>
      <c r="G17" s="478"/>
      <c r="H17" s="479"/>
      <c r="I17" s="479"/>
      <c r="J17" s="475"/>
      <c r="K17" s="481"/>
      <c r="L17" s="481"/>
      <c r="M17" s="481"/>
      <c r="N17" s="481"/>
      <c r="O17" s="481"/>
      <c r="P17" s="481"/>
      <c r="Q17" s="481"/>
      <c r="R17" s="481"/>
      <c r="S17" s="474"/>
      <c r="T17" s="484"/>
      <c r="U17" s="12">
        <v>2</v>
      </c>
      <c r="V17" s="12" t="s">
        <v>12</v>
      </c>
      <c r="W17" s="12">
        <v>0</v>
      </c>
      <c r="X17" s="474"/>
      <c r="Y17" s="484"/>
      <c r="Z17" s="486"/>
      <c r="AA17" s="486"/>
      <c r="AB17" s="486"/>
      <c r="AC17" s="486"/>
      <c r="AD17" s="486"/>
      <c r="AE17" s="486"/>
      <c r="AF17" s="486"/>
      <c r="AG17" s="486"/>
      <c r="AH17" s="478"/>
      <c r="AI17" s="479"/>
      <c r="AJ17" s="479"/>
      <c r="AK17" s="475"/>
      <c r="AL17" s="491"/>
      <c r="AM17" s="492"/>
      <c r="AN17" s="492"/>
      <c r="AO17" s="492"/>
      <c r="AP17" s="492"/>
      <c r="AQ17" s="492"/>
      <c r="AR17" s="493"/>
    </row>
    <row r="18" spans="1:47" ht="14.25" customHeight="1" x14ac:dyDescent="0.4">
      <c r="A18" s="472" t="s">
        <v>9</v>
      </c>
      <c r="B18" s="473"/>
      <c r="C18" s="476">
        <v>0.40277777777777773</v>
      </c>
      <c r="D18" s="477"/>
      <c r="E18" s="477"/>
      <c r="F18" s="473"/>
      <c r="G18" s="476"/>
      <c r="H18" s="477"/>
      <c r="I18" s="477"/>
      <c r="J18" s="473"/>
      <c r="K18" s="480" t="str">
        <f>IFERROR(VLOOKUP(AT18,$G$5:$U$9,4,0),"")&amp;IFERROR(VLOOKUP(AT18,$Y$5:$AM$11,4,0),"")</f>
        <v>0</v>
      </c>
      <c r="L18" s="480"/>
      <c r="M18" s="480"/>
      <c r="N18" s="480"/>
      <c r="O18" s="480"/>
      <c r="P18" s="480"/>
      <c r="Q18" s="480"/>
      <c r="R18" s="480"/>
      <c r="S18" s="482">
        <f>IF(OR(U18="",U19=""),"",U18+U19)</f>
        <v>2</v>
      </c>
      <c r="T18" s="483"/>
      <c r="U18" s="12">
        <v>0</v>
      </c>
      <c r="V18" s="12" t="s">
        <v>12</v>
      </c>
      <c r="W18" s="12">
        <v>1</v>
      </c>
      <c r="X18" s="482">
        <f>IF(OR(W18="",W19=""),"",W18+W19)</f>
        <v>1</v>
      </c>
      <c r="Y18" s="483"/>
      <c r="Z18" s="485" t="str">
        <f>IFERROR(VLOOKUP(AU18,$G$5:$U$9,4,0),"")&amp;IFERROR(VLOOKUP(AU18,$Y$5:$AM$11,4,0),"")</f>
        <v>0</v>
      </c>
      <c r="AA18" s="485"/>
      <c r="AB18" s="485"/>
      <c r="AC18" s="485"/>
      <c r="AD18" s="485"/>
      <c r="AE18" s="485"/>
      <c r="AF18" s="485"/>
      <c r="AG18" s="485"/>
      <c r="AH18" s="472"/>
      <c r="AI18" s="487"/>
      <c r="AJ18" s="477"/>
      <c r="AK18" s="473"/>
      <c r="AL18" s="488">
        <f>'宇河予選　１０月1７日組合せ'!AA64</f>
        <v>0</v>
      </c>
      <c r="AM18" s="489"/>
      <c r="AN18" s="489"/>
      <c r="AO18" s="489"/>
      <c r="AP18" s="489"/>
      <c r="AQ18" s="489"/>
      <c r="AR18" s="490"/>
      <c r="AT18" s="1">
        <v>4</v>
      </c>
      <c r="AU18" s="1">
        <v>5</v>
      </c>
    </row>
    <row r="19" spans="1:47" ht="14.25" customHeight="1" x14ac:dyDescent="0.4">
      <c r="A19" s="474"/>
      <c r="B19" s="475"/>
      <c r="C19" s="478"/>
      <c r="D19" s="479"/>
      <c r="E19" s="479"/>
      <c r="F19" s="475"/>
      <c r="G19" s="478"/>
      <c r="H19" s="479"/>
      <c r="I19" s="479"/>
      <c r="J19" s="475"/>
      <c r="K19" s="481"/>
      <c r="L19" s="481"/>
      <c r="M19" s="481"/>
      <c r="N19" s="481"/>
      <c r="O19" s="481"/>
      <c r="P19" s="481"/>
      <c r="Q19" s="481"/>
      <c r="R19" s="481"/>
      <c r="S19" s="474"/>
      <c r="T19" s="484"/>
      <c r="U19" s="12">
        <v>2</v>
      </c>
      <c r="V19" s="12" t="s">
        <v>12</v>
      </c>
      <c r="W19" s="12">
        <v>0</v>
      </c>
      <c r="X19" s="474"/>
      <c r="Y19" s="484"/>
      <c r="Z19" s="486"/>
      <c r="AA19" s="486"/>
      <c r="AB19" s="486"/>
      <c r="AC19" s="486"/>
      <c r="AD19" s="486"/>
      <c r="AE19" s="486"/>
      <c r="AF19" s="486"/>
      <c r="AG19" s="486"/>
      <c r="AH19" s="478"/>
      <c r="AI19" s="479"/>
      <c r="AJ19" s="479"/>
      <c r="AK19" s="475"/>
      <c r="AL19" s="491"/>
      <c r="AM19" s="492"/>
      <c r="AN19" s="492"/>
      <c r="AO19" s="492"/>
      <c r="AP19" s="492"/>
      <c r="AQ19" s="492"/>
      <c r="AR19" s="493"/>
    </row>
    <row r="20" spans="1:47" ht="14.25" customHeight="1" x14ac:dyDescent="0.4">
      <c r="A20" s="472" t="s">
        <v>1</v>
      </c>
      <c r="B20" s="473"/>
      <c r="C20" s="476">
        <v>0.43055555555555558</v>
      </c>
      <c r="D20" s="477"/>
      <c r="E20" s="477"/>
      <c r="F20" s="473"/>
      <c r="G20" s="476"/>
      <c r="H20" s="477"/>
      <c r="I20" s="477"/>
      <c r="J20" s="473"/>
      <c r="K20" s="480" t="str">
        <f>IFERROR(VLOOKUP(AT20,$G$5:$U$9,4,0),"")&amp;IFERROR(VLOOKUP(AT20,$Y$5:$AM$11,4,0),"")</f>
        <v/>
      </c>
      <c r="L20" s="480"/>
      <c r="M20" s="480"/>
      <c r="N20" s="480"/>
      <c r="O20" s="480"/>
      <c r="P20" s="480"/>
      <c r="Q20" s="480"/>
      <c r="R20" s="480"/>
      <c r="S20" s="482">
        <f>IF(OR(U20="",U21=""),"",U20+U21)</f>
        <v>2</v>
      </c>
      <c r="T20" s="483"/>
      <c r="U20" s="12">
        <v>0</v>
      </c>
      <c r="V20" s="12" t="s">
        <v>12</v>
      </c>
      <c r="W20" s="12">
        <v>0</v>
      </c>
      <c r="X20" s="482">
        <f>IF(OR(W20="",W21=""),"",W20+W21)</f>
        <v>1</v>
      </c>
      <c r="Y20" s="483"/>
      <c r="Z20" s="485" t="str">
        <f>IFERROR(VLOOKUP(AU20,$G$5:$U$9,4,0),"")&amp;IFERROR(VLOOKUP(AU20,$Y$5:$AM$11,4,0),"")</f>
        <v/>
      </c>
      <c r="AA20" s="485"/>
      <c r="AB20" s="485"/>
      <c r="AC20" s="485"/>
      <c r="AD20" s="485"/>
      <c r="AE20" s="485"/>
      <c r="AF20" s="485"/>
      <c r="AG20" s="485"/>
      <c r="AH20" s="472"/>
      <c r="AI20" s="487"/>
      <c r="AJ20" s="477"/>
      <c r="AK20" s="473"/>
      <c r="AL20" s="488">
        <f>'宇河予選　１０月1７日組合せ'!AA65</f>
        <v>0</v>
      </c>
      <c r="AM20" s="489"/>
      <c r="AN20" s="489"/>
      <c r="AO20" s="489"/>
      <c r="AP20" s="489"/>
      <c r="AQ20" s="489"/>
      <c r="AR20" s="490"/>
      <c r="AT20" s="1">
        <v>6</v>
      </c>
      <c r="AU20" s="1">
        <v>7</v>
      </c>
    </row>
    <row r="21" spans="1:47" ht="14.25" customHeight="1" x14ac:dyDescent="0.4">
      <c r="A21" s="474"/>
      <c r="B21" s="475"/>
      <c r="C21" s="478"/>
      <c r="D21" s="479"/>
      <c r="E21" s="479"/>
      <c r="F21" s="475"/>
      <c r="G21" s="478"/>
      <c r="H21" s="479"/>
      <c r="I21" s="479"/>
      <c r="J21" s="475"/>
      <c r="K21" s="481"/>
      <c r="L21" s="481"/>
      <c r="M21" s="481"/>
      <c r="N21" s="481"/>
      <c r="O21" s="481"/>
      <c r="P21" s="481"/>
      <c r="Q21" s="481"/>
      <c r="R21" s="481"/>
      <c r="S21" s="474"/>
      <c r="T21" s="484"/>
      <c r="U21" s="12">
        <v>2</v>
      </c>
      <c r="V21" s="12" t="s">
        <v>12</v>
      </c>
      <c r="W21" s="12">
        <v>1</v>
      </c>
      <c r="X21" s="474"/>
      <c r="Y21" s="484"/>
      <c r="Z21" s="486"/>
      <c r="AA21" s="486"/>
      <c r="AB21" s="486"/>
      <c r="AC21" s="486"/>
      <c r="AD21" s="486"/>
      <c r="AE21" s="486"/>
      <c r="AF21" s="486"/>
      <c r="AG21" s="486"/>
      <c r="AH21" s="478"/>
      <c r="AI21" s="479"/>
      <c r="AJ21" s="479"/>
      <c r="AK21" s="475"/>
      <c r="AL21" s="491"/>
      <c r="AM21" s="492"/>
      <c r="AN21" s="492"/>
      <c r="AO21" s="492"/>
      <c r="AP21" s="492"/>
      <c r="AQ21" s="492"/>
      <c r="AR21" s="493"/>
    </row>
    <row r="22" spans="1:47" ht="14.25" customHeight="1" x14ac:dyDescent="0.4">
      <c r="A22" s="472" t="s">
        <v>2</v>
      </c>
      <c r="B22" s="473"/>
      <c r="C22" s="476">
        <v>0.45833333333333331</v>
      </c>
      <c r="D22" s="477"/>
      <c r="E22" s="477"/>
      <c r="F22" s="473"/>
      <c r="G22" s="476"/>
      <c r="H22" s="477"/>
      <c r="I22" s="477"/>
      <c r="J22" s="473"/>
      <c r="K22" s="480" t="str">
        <f>IFERROR(VLOOKUP(AT22,$G$5:$U$9,4,0),"")&amp;IFERROR(VLOOKUP(AT22,$Y$5:$AM$11,4,0),"")</f>
        <v>0</v>
      </c>
      <c r="L22" s="480"/>
      <c r="M22" s="480"/>
      <c r="N22" s="480"/>
      <c r="O22" s="480"/>
      <c r="P22" s="480"/>
      <c r="Q22" s="480"/>
      <c r="R22" s="480"/>
      <c r="S22" s="482">
        <f>IF(OR(U22="",U23=""),"",U22+U23)</f>
        <v>0</v>
      </c>
      <c r="T22" s="483"/>
      <c r="U22" s="12">
        <v>0</v>
      </c>
      <c r="V22" s="12" t="s">
        <v>12</v>
      </c>
      <c r="W22" s="12">
        <v>2</v>
      </c>
      <c r="X22" s="482">
        <f>IF(OR(W22="",W23=""),"",W22+W23)</f>
        <v>2</v>
      </c>
      <c r="Y22" s="483"/>
      <c r="Z22" s="485" t="str">
        <f>IFERROR(VLOOKUP(AU22,$G$5:$U$9,4,0),"")&amp;IFERROR(VLOOKUP(AU22,$Y$5:$AM$11,4,0),"")</f>
        <v>0</v>
      </c>
      <c r="AA22" s="485"/>
      <c r="AB22" s="485"/>
      <c r="AC22" s="485"/>
      <c r="AD22" s="485"/>
      <c r="AE22" s="485"/>
      <c r="AF22" s="485"/>
      <c r="AG22" s="485"/>
      <c r="AH22" s="472"/>
      <c r="AI22" s="487"/>
      <c r="AJ22" s="477"/>
      <c r="AK22" s="473"/>
      <c r="AL22" s="488">
        <f>'宇河予選　１０月1７日組合せ'!AA66</f>
        <v>0</v>
      </c>
      <c r="AM22" s="489"/>
      <c r="AN22" s="489"/>
      <c r="AO22" s="489"/>
      <c r="AP22" s="489"/>
      <c r="AQ22" s="489"/>
      <c r="AR22" s="490"/>
      <c r="AT22" s="1">
        <v>2</v>
      </c>
      <c r="AU22" s="1">
        <v>3</v>
      </c>
    </row>
    <row r="23" spans="1:47" ht="14.25" customHeight="1" x14ac:dyDescent="0.4">
      <c r="A23" s="474"/>
      <c r="B23" s="475"/>
      <c r="C23" s="478"/>
      <c r="D23" s="479"/>
      <c r="E23" s="479"/>
      <c r="F23" s="475"/>
      <c r="G23" s="478"/>
      <c r="H23" s="479"/>
      <c r="I23" s="479"/>
      <c r="J23" s="475"/>
      <c r="K23" s="481"/>
      <c r="L23" s="481"/>
      <c r="M23" s="481"/>
      <c r="N23" s="481"/>
      <c r="O23" s="481"/>
      <c r="P23" s="481"/>
      <c r="Q23" s="481"/>
      <c r="R23" s="481"/>
      <c r="S23" s="474"/>
      <c r="T23" s="484"/>
      <c r="U23" s="12">
        <v>0</v>
      </c>
      <c r="V23" s="12" t="s">
        <v>12</v>
      </c>
      <c r="W23" s="12">
        <v>0</v>
      </c>
      <c r="X23" s="474"/>
      <c r="Y23" s="484"/>
      <c r="Z23" s="486"/>
      <c r="AA23" s="486"/>
      <c r="AB23" s="486"/>
      <c r="AC23" s="486"/>
      <c r="AD23" s="486"/>
      <c r="AE23" s="486"/>
      <c r="AF23" s="486"/>
      <c r="AG23" s="486"/>
      <c r="AH23" s="478"/>
      <c r="AI23" s="479"/>
      <c r="AJ23" s="479"/>
      <c r="AK23" s="475"/>
      <c r="AL23" s="491"/>
      <c r="AM23" s="492"/>
      <c r="AN23" s="492"/>
      <c r="AO23" s="492"/>
      <c r="AP23" s="492"/>
      <c r="AQ23" s="492"/>
      <c r="AR23" s="493"/>
    </row>
    <row r="24" spans="1:47" ht="14.25" customHeight="1" x14ac:dyDescent="0.4">
      <c r="A24" s="472" t="s">
        <v>3</v>
      </c>
      <c r="B24" s="473"/>
      <c r="C24" s="476">
        <v>0.4861111111111111</v>
      </c>
      <c r="D24" s="477"/>
      <c r="E24" s="477"/>
      <c r="F24" s="473"/>
      <c r="G24" s="476"/>
      <c r="H24" s="477"/>
      <c r="I24" s="477"/>
      <c r="J24" s="473"/>
      <c r="K24" s="480" t="str">
        <f>IFERROR(VLOOKUP(AT24,$G$5:$U$9,4,0),"")&amp;IFERROR(VLOOKUP(AT24,$Y$5:$AM$11,4,0),"")</f>
        <v>0</v>
      </c>
      <c r="L24" s="480"/>
      <c r="M24" s="480"/>
      <c r="N24" s="480"/>
      <c r="O24" s="480"/>
      <c r="P24" s="480"/>
      <c r="Q24" s="480"/>
      <c r="R24" s="480"/>
      <c r="S24" s="482">
        <f>IF(OR(U24="",U25=""),"",U24+U25)</f>
        <v>1</v>
      </c>
      <c r="T24" s="483"/>
      <c r="U24" s="12">
        <v>1</v>
      </c>
      <c r="V24" s="12" t="s">
        <v>12</v>
      </c>
      <c r="W24" s="12">
        <v>1</v>
      </c>
      <c r="X24" s="482">
        <f>IF(OR(W24="",W25=""),"",W24+W25)</f>
        <v>1</v>
      </c>
      <c r="Y24" s="483"/>
      <c r="Z24" s="485" t="str">
        <f>IFERROR(VLOOKUP(AU24,$G$5:$U$9,4,0),"")&amp;IFERROR(VLOOKUP(AU24,$Y$5:$AM$11,4,0),"")</f>
        <v/>
      </c>
      <c r="AA24" s="485"/>
      <c r="AB24" s="485"/>
      <c r="AC24" s="485"/>
      <c r="AD24" s="485"/>
      <c r="AE24" s="485"/>
      <c r="AF24" s="485"/>
      <c r="AG24" s="485"/>
      <c r="AH24" s="472"/>
      <c r="AI24" s="487"/>
      <c r="AJ24" s="477"/>
      <c r="AK24" s="473"/>
      <c r="AL24" s="488">
        <f>'宇河予選　１０月1７日組合せ'!AA67</f>
        <v>0</v>
      </c>
      <c r="AM24" s="489"/>
      <c r="AN24" s="489"/>
      <c r="AO24" s="489"/>
      <c r="AP24" s="489"/>
      <c r="AQ24" s="489"/>
      <c r="AR24" s="490"/>
      <c r="AT24" s="1">
        <v>4</v>
      </c>
      <c r="AU24" s="1">
        <v>6</v>
      </c>
    </row>
    <row r="25" spans="1:47" ht="14.25" customHeight="1" x14ac:dyDescent="0.4">
      <c r="A25" s="474"/>
      <c r="B25" s="475"/>
      <c r="C25" s="478"/>
      <c r="D25" s="479"/>
      <c r="E25" s="479"/>
      <c r="F25" s="475"/>
      <c r="G25" s="478"/>
      <c r="H25" s="479"/>
      <c r="I25" s="479"/>
      <c r="J25" s="475"/>
      <c r="K25" s="481"/>
      <c r="L25" s="481"/>
      <c r="M25" s="481"/>
      <c r="N25" s="481"/>
      <c r="O25" s="481"/>
      <c r="P25" s="481"/>
      <c r="Q25" s="481"/>
      <c r="R25" s="481"/>
      <c r="S25" s="474"/>
      <c r="T25" s="484"/>
      <c r="U25" s="12">
        <v>0</v>
      </c>
      <c r="V25" s="12" t="s">
        <v>12</v>
      </c>
      <c r="W25" s="12">
        <v>0</v>
      </c>
      <c r="X25" s="474"/>
      <c r="Y25" s="484"/>
      <c r="Z25" s="486"/>
      <c r="AA25" s="486"/>
      <c r="AB25" s="486"/>
      <c r="AC25" s="486"/>
      <c r="AD25" s="486"/>
      <c r="AE25" s="486"/>
      <c r="AF25" s="486"/>
      <c r="AG25" s="486"/>
      <c r="AH25" s="478"/>
      <c r="AI25" s="479"/>
      <c r="AJ25" s="479"/>
      <c r="AK25" s="475"/>
      <c r="AL25" s="491"/>
      <c r="AM25" s="492"/>
      <c r="AN25" s="492"/>
      <c r="AO25" s="492"/>
      <c r="AP25" s="492"/>
      <c r="AQ25" s="492"/>
      <c r="AR25" s="493"/>
    </row>
    <row r="26" spans="1:47" ht="14.25" customHeight="1" x14ac:dyDescent="0.4">
      <c r="A26" s="472" t="s">
        <v>4</v>
      </c>
      <c r="B26" s="473"/>
      <c r="C26" s="476">
        <v>0.51388888888888895</v>
      </c>
      <c r="D26" s="477"/>
      <c r="E26" s="477"/>
      <c r="F26" s="473"/>
      <c r="G26" s="476"/>
      <c r="H26" s="477"/>
      <c r="I26" s="477"/>
      <c r="J26" s="473"/>
      <c r="K26" s="480" t="str">
        <f>IFERROR(VLOOKUP(AT26,$G$5:$U$9,4,0),"")&amp;IFERROR(VLOOKUP(AT26,$Y$5:$AM$11,4,0),"")</f>
        <v>0</v>
      </c>
      <c r="L26" s="480"/>
      <c r="M26" s="480"/>
      <c r="N26" s="480"/>
      <c r="O26" s="480"/>
      <c r="P26" s="480"/>
      <c r="Q26" s="480"/>
      <c r="R26" s="480"/>
      <c r="S26" s="482">
        <f>IF(OR(U26="",U27=""),"",U26+U27)</f>
        <v>0</v>
      </c>
      <c r="T26" s="483"/>
      <c r="U26" s="12">
        <v>0</v>
      </c>
      <c r="V26" s="12" t="s">
        <v>12</v>
      </c>
      <c r="W26" s="12">
        <v>1</v>
      </c>
      <c r="X26" s="482">
        <f>IF(OR(W26="",W27=""),"",W26+W27)</f>
        <v>3</v>
      </c>
      <c r="Y26" s="483"/>
      <c r="Z26" s="485" t="str">
        <f>IFERROR(VLOOKUP(AU26,$G$5:$U$9,4,0),"")&amp;IFERROR(VLOOKUP(AU26,$Y$5:$AM$11,4,0),"")</f>
        <v/>
      </c>
      <c r="AA26" s="485"/>
      <c r="AB26" s="485"/>
      <c r="AC26" s="485"/>
      <c r="AD26" s="485"/>
      <c r="AE26" s="485"/>
      <c r="AF26" s="485"/>
      <c r="AG26" s="485"/>
      <c r="AH26" s="472"/>
      <c r="AI26" s="487"/>
      <c r="AJ26" s="477"/>
      <c r="AK26" s="473"/>
      <c r="AL26" s="488" t="e">
        <f>'宇河予選　１０月1７日組合せ'!#REF!</f>
        <v>#REF!</v>
      </c>
      <c r="AM26" s="489"/>
      <c r="AN26" s="489"/>
      <c r="AO26" s="489"/>
      <c r="AP26" s="489"/>
      <c r="AQ26" s="489"/>
      <c r="AR26" s="490"/>
      <c r="AT26" s="1">
        <v>5</v>
      </c>
      <c r="AU26" s="1">
        <v>7</v>
      </c>
    </row>
    <row r="27" spans="1:47" ht="14.25" customHeight="1" x14ac:dyDescent="0.4">
      <c r="A27" s="474"/>
      <c r="B27" s="475"/>
      <c r="C27" s="478"/>
      <c r="D27" s="479"/>
      <c r="E27" s="479"/>
      <c r="F27" s="475"/>
      <c r="G27" s="478"/>
      <c r="H27" s="479"/>
      <c r="I27" s="479"/>
      <c r="J27" s="475"/>
      <c r="K27" s="481"/>
      <c r="L27" s="481"/>
      <c r="M27" s="481"/>
      <c r="N27" s="481"/>
      <c r="O27" s="481"/>
      <c r="P27" s="481"/>
      <c r="Q27" s="481"/>
      <c r="R27" s="481"/>
      <c r="S27" s="474"/>
      <c r="T27" s="484"/>
      <c r="U27" s="12">
        <v>0</v>
      </c>
      <c r="V27" s="12" t="s">
        <v>12</v>
      </c>
      <c r="W27" s="12">
        <v>2</v>
      </c>
      <c r="X27" s="474"/>
      <c r="Y27" s="484"/>
      <c r="Z27" s="486"/>
      <c r="AA27" s="486"/>
      <c r="AB27" s="486"/>
      <c r="AC27" s="486"/>
      <c r="AD27" s="486"/>
      <c r="AE27" s="486"/>
      <c r="AF27" s="486"/>
      <c r="AG27" s="486"/>
      <c r="AH27" s="478"/>
      <c r="AI27" s="479"/>
      <c r="AJ27" s="479"/>
      <c r="AK27" s="475"/>
      <c r="AL27" s="491"/>
      <c r="AM27" s="492"/>
      <c r="AN27" s="492"/>
      <c r="AO27" s="492"/>
      <c r="AP27" s="492"/>
      <c r="AQ27" s="492"/>
      <c r="AR27" s="493"/>
    </row>
    <row r="28" spans="1:47" ht="14.25" customHeight="1" x14ac:dyDescent="0.4">
      <c r="A28" s="472" t="s">
        <v>95</v>
      </c>
      <c r="B28" s="473"/>
      <c r="C28" s="476">
        <v>0.54166666666666663</v>
      </c>
      <c r="D28" s="477"/>
      <c r="E28" s="477"/>
      <c r="F28" s="473"/>
      <c r="G28" s="476"/>
      <c r="H28" s="477"/>
      <c r="I28" s="477"/>
      <c r="J28" s="473"/>
      <c r="K28" s="480" t="str">
        <f>IFERROR(VLOOKUP(AT28,$G$5:$U$9,4,0),"")&amp;IFERROR(VLOOKUP(AT28,$Y$5:$AM$11,4,0),"")</f>
        <v>0</v>
      </c>
      <c r="L28" s="480"/>
      <c r="M28" s="480"/>
      <c r="N28" s="480"/>
      <c r="O28" s="480"/>
      <c r="P28" s="480"/>
      <c r="Q28" s="480"/>
      <c r="R28" s="480"/>
      <c r="S28" s="482">
        <f>IF(OR(U28="",U29=""),"",U28+U29)</f>
        <v>1</v>
      </c>
      <c r="T28" s="483"/>
      <c r="U28" s="12">
        <v>0</v>
      </c>
      <c r="V28" s="12" t="s">
        <v>12</v>
      </c>
      <c r="W28" s="12">
        <v>3</v>
      </c>
      <c r="X28" s="482">
        <f>IF(OR(W28="",W29=""),"",W28+W29)</f>
        <v>3</v>
      </c>
      <c r="Y28" s="483"/>
      <c r="Z28" s="485" t="str">
        <f>IFERROR(VLOOKUP(AU28,$G$5:$U$9,4,0),"")&amp;IFERROR(VLOOKUP(AU28,$Y$5:$AM$11,4,0),"")</f>
        <v>0</v>
      </c>
      <c r="AA28" s="485"/>
      <c r="AB28" s="485"/>
      <c r="AC28" s="485"/>
      <c r="AD28" s="485"/>
      <c r="AE28" s="485"/>
      <c r="AF28" s="485"/>
      <c r="AG28" s="485"/>
      <c r="AH28" s="472"/>
      <c r="AI28" s="487"/>
      <c r="AJ28" s="477"/>
      <c r="AK28" s="473"/>
      <c r="AL28" s="488">
        <f>'宇河予選　１０月1７日組合せ'!AA68</f>
        <v>0</v>
      </c>
      <c r="AM28" s="489"/>
      <c r="AN28" s="489"/>
      <c r="AO28" s="489"/>
      <c r="AP28" s="489"/>
      <c r="AQ28" s="489"/>
      <c r="AR28" s="490"/>
      <c r="AT28" s="1">
        <v>1</v>
      </c>
      <c r="AU28" s="1">
        <v>3</v>
      </c>
    </row>
    <row r="29" spans="1:47" ht="14.25" customHeight="1" x14ac:dyDescent="0.4">
      <c r="A29" s="474"/>
      <c r="B29" s="475"/>
      <c r="C29" s="478"/>
      <c r="D29" s="479"/>
      <c r="E29" s="479"/>
      <c r="F29" s="475"/>
      <c r="G29" s="478"/>
      <c r="H29" s="479"/>
      <c r="I29" s="479"/>
      <c r="J29" s="475"/>
      <c r="K29" s="481"/>
      <c r="L29" s="481"/>
      <c r="M29" s="481"/>
      <c r="N29" s="481"/>
      <c r="O29" s="481"/>
      <c r="P29" s="481"/>
      <c r="Q29" s="481"/>
      <c r="R29" s="481"/>
      <c r="S29" s="474"/>
      <c r="T29" s="484"/>
      <c r="U29" s="12">
        <v>1</v>
      </c>
      <c r="V29" s="12" t="s">
        <v>12</v>
      </c>
      <c r="W29" s="12">
        <v>0</v>
      </c>
      <c r="X29" s="474"/>
      <c r="Y29" s="484"/>
      <c r="Z29" s="486"/>
      <c r="AA29" s="486"/>
      <c r="AB29" s="486"/>
      <c r="AC29" s="486"/>
      <c r="AD29" s="486"/>
      <c r="AE29" s="486"/>
      <c r="AF29" s="486"/>
      <c r="AG29" s="486"/>
      <c r="AH29" s="478"/>
      <c r="AI29" s="479"/>
      <c r="AJ29" s="479"/>
      <c r="AK29" s="475"/>
      <c r="AL29" s="491"/>
      <c r="AM29" s="492"/>
      <c r="AN29" s="492"/>
      <c r="AO29" s="492"/>
      <c r="AP29" s="492"/>
      <c r="AQ29" s="492"/>
      <c r="AR29" s="493"/>
    </row>
    <row r="30" spans="1:47" ht="14.25" customHeight="1" x14ac:dyDescent="0.4">
      <c r="A30" s="472" t="s">
        <v>5</v>
      </c>
      <c r="B30" s="473"/>
      <c r="C30" s="476">
        <v>0.56944444444444442</v>
      </c>
      <c r="D30" s="477"/>
      <c r="E30" s="477"/>
      <c r="F30" s="473"/>
      <c r="G30" s="476"/>
      <c r="H30" s="477"/>
      <c r="I30" s="477"/>
      <c r="J30" s="473"/>
      <c r="K30" s="480" t="str">
        <f>IFERROR(VLOOKUP(AT30,$G$5:$U$9,4,0),"")&amp;IFERROR(VLOOKUP(AT30,$Y$5:$AM$11,4,0),"")</f>
        <v>0</v>
      </c>
      <c r="L30" s="480"/>
      <c r="M30" s="480"/>
      <c r="N30" s="480"/>
      <c r="O30" s="480"/>
      <c r="P30" s="480"/>
      <c r="Q30" s="480"/>
      <c r="R30" s="480"/>
      <c r="S30" s="482">
        <f>IF(OR(U30="",U31=""),"",U30+U31)</f>
        <v>0</v>
      </c>
      <c r="T30" s="483"/>
      <c r="U30" s="12">
        <v>0</v>
      </c>
      <c r="V30" s="12" t="s">
        <v>12</v>
      </c>
      <c r="W30" s="12">
        <v>1</v>
      </c>
      <c r="X30" s="482">
        <f>IF(OR(W30="",W31=""),"",W30+W31)</f>
        <v>4</v>
      </c>
      <c r="Y30" s="483"/>
      <c r="Z30" s="485" t="str">
        <f>IFERROR(VLOOKUP(AU30,$G$5:$U$9,4,0),"")&amp;IFERROR(VLOOKUP(AU30,$Y$5:$AM$11,4,0),"")</f>
        <v/>
      </c>
      <c r="AA30" s="485"/>
      <c r="AB30" s="485"/>
      <c r="AC30" s="485"/>
      <c r="AD30" s="485"/>
      <c r="AE30" s="485"/>
      <c r="AF30" s="485"/>
      <c r="AG30" s="485"/>
      <c r="AH30" s="472"/>
      <c r="AI30" s="487"/>
      <c r="AJ30" s="477"/>
      <c r="AK30" s="473"/>
      <c r="AL30" s="488">
        <f>'宇河予選　１０月1７日組合せ'!AA69</f>
        <v>0</v>
      </c>
      <c r="AM30" s="489"/>
      <c r="AN30" s="489"/>
      <c r="AO30" s="489"/>
      <c r="AP30" s="489"/>
      <c r="AQ30" s="489"/>
      <c r="AR30" s="490"/>
      <c r="AT30" s="1">
        <v>4</v>
      </c>
      <c r="AU30" s="1">
        <v>7</v>
      </c>
    </row>
    <row r="31" spans="1:47" ht="14.25" customHeight="1" x14ac:dyDescent="0.4">
      <c r="A31" s="474"/>
      <c r="B31" s="475"/>
      <c r="C31" s="478"/>
      <c r="D31" s="479"/>
      <c r="E31" s="479"/>
      <c r="F31" s="475"/>
      <c r="G31" s="478"/>
      <c r="H31" s="479"/>
      <c r="I31" s="479"/>
      <c r="J31" s="475"/>
      <c r="K31" s="481"/>
      <c r="L31" s="481"/>
      <c r="M31" s="481"/>
      <c r="N31" s="481"/>
      <c r="O31" s="481"/>
      <c r="P31" s="481"/>
      <c r="Q31" s="481"/>
      <c r="R31" s="481"/>
      <c r="S31" s="474"/>
      <c r="T31" s="484"/>
      <c r="U31" s="12">
        <v>0</v>
      </c>
      <c r="V31" s="12" t="s">
        <v>12</v>
      </c>
      <c r="W31" s="12">
        <v>3</v>
      </c>
      <c r="X31" s="474"/>
      <c r="Y31" s="484"/>
      <c r="Z31" s="486"/>
      <c r="AA31" s="486"/>
      <c r="AB31" s="486"/>
      <c r="AC31" s="486"/>
      <c r="AD31" s="486"/>
      <c r="AE31" s="486"/>
      <c r="AF31" s="486"/>
      <c r="AG31" s="486"/>
      <c r="AH31" s="478"/>
      <c r="AI31" s="479"/>
      <c r="AJ31" s="479"/>
      <c r="AK31" s="475"/>
      <c r="AL31" s="491"/>
      <c r="AM31" s="492"/>
      <c r="AN31" s="492"/>
      <c r="AO31" s="492"/>
      <c r="AP31" s="492"/>
      <c r="AQ31" s="492"/>
      <c r="AR31" s="493"/>
    </row>
    <row r="32" spans="1:47" ht="14.25" customHeight="1" x14ac:dyDescent="0.4">
      <c r="A32" s="472" t="s">
        <v>6</v>
      </c>
      <c r="B32" s="473"/>
      <c r="C32" s="476">
        <v>0.59722222222222221</v>
      </c>
      <c r="D32" s="477"/>
      <c r="E32" s="477"/>
      <c r="F32" s="473"/>
      <c r="G32" s="476"/>
      <c r="H32" s="477"/>
      <c r="I32" s="477"/>
      <c r="J32" s="473"/>
      <c r="K32" s="480" t="str">
        <f>IFERROR(VLOOKUP(AT32,$G$5:$U$9,4,0),"")&amp;IFERROR(VLOOKUP(AT32,$Y$5:$AM$11,4,0),"")</f>
        <v>0</v>
      </c>
      <c r="L32" s="480"/>
      <c r="M32" s="480"/>
      <c r="N32" s="480"/>
      <c r="O32" s="480"/>
      <c r="P32" s="480"/>
      <c r="Q32" s="480"/>
      <c r="R32" s="480"/>
      <c r="S32" s="482">
        <f>IF(OR(U32="",U33=""),"",U32+U33)</f>
        <v>0</v>
      </c>
      <c r="T32" s="483"/>
      <c r="U32" s="12">
        <v>0</v>
      </c>
      <c r="V32" s="12" t="s">
        <v>12</v>
      </c>
      <c r="W32" s="12">
        <v>1</v>
      </c>
      <c r="X32" s="482">
        <f>IF(OR(W32="",W33=""),"",W32+W33)</f>
        <v>1</v>
      </c>
      <c r="Y32" s="483"/>
      <c r="Z32" s="485" t="str">
        <f>IFERROR(VLOOKUP(AU32,$G$5:$U$9,4,0),"")&amp;IFERROR(VLOOKUP(AU32,$Y$5:$AM$11,4,0),"")</f>
        <v/>
      </c>
      <c r="AA32" s="485"/>
      <c r="AB32" s="485"/>
      <c r="AC32" s="485"/>
      <c r="AD32" s="485"/>
      <c r="AE32" s="485"/>
      <c r="AF32" s="485"/>
      <c r="AG32" s="485"/>
      <c r="AH32" s="472"/>
      <c r="AI32" s="487"/>
      <c r="AJ32" s="477"/>
      <c r="AK32" s="473"/>
      <c r="AL32" s="488">
        <f>'宇河予選　１０月1７日組合せ'!AA70</f>
        <v>0</v>
      </c>
      <c r="AM32" s="489"/>
      <c r="AN32" s="489"/>
      <c r="AO32" s="489"/>
      <c r="AP32" s="489"/>
      <c r="AQ32" s="489"/>
      <c r="AR32" s="490"/>
      <c r="AT32" s="1">
        <v>5</v>
      </c>
      <c r="AU32" s="1">
        <v>6</v>
      </c>
    </row>
    <row r="33" spans="1:79" ht="14.25" customHeight="1" x14ac:dyDescent="0.4">
      <c r="A33" s="474"/>
      <c r="B33" s="475"/>
      <c r="C33" s="478"/>
      <c r="D33" s="479"/>
      <c r="E33" s="479"/>
      <c r="F33" s="475"/>
      <c r="G33" s="478"/>
      <c r="H33" s="479"/>
      <c r="I33" s="479"/>
      <c r="J33" s="475"/>
      <c r="K33" s="481"/>
      <c r="L33" s="481"/>
      <c r="M33" s="481"/>
      <c r="N33" s="481"/>
      <c r="O33" s="481"/>
      <c r="P33" s="481"/>
      <c r="Q33" s="481"/>
      <c r="R33" s="481"/>
      <c r="S33" s="474"/>
      <c r="T33" s="484"/>
      <c r="U33" s="12">
        <v>0</v>
      </c>
      <c r="V33" s="12" t="s">
        <v>12</v>
      </c>
      <c r="W33" s="12">
        <v>0</v>
      </c>
      <c r="X33" s="474"/>
      <c r="Y33" s="484"/>
      <c r="Z33" s="486"/>
      <c r="AA33" s="486"/>
      <c r="AB33" s="486"/>
      <c r="AC33" s="486"/>
      <c r="AD33" s="486"/>
      <c r="AE33" s="486"/>
      <c r="AF33" s="486"/>
      <c r="AG33" s="486"/>
      <c r="AH33" s="478"/>
      <c r="AI33" s="479"/>
      <c r="AJ33" s="479"/>
      <c r="AK33" s="475"/>
      <c r="AL33" s="491"/>
      <c r="AM33" s="492"/>
      <c r="AN33" s="492"/>
      <c r="AO33" s="492"/>
      <c r="AP33" s="492"/>
      <c r="AQ33" s="492"/>
      <c r="AR33" s="493"/>
    </row>
    <row r="34" spans="1:79" ht="20.25" customHeight="1" x14ac:dyDescent="0.15">
      <c r="A34" s="505" t="s">
        <v>129</v>
      </c>
      <c r="B34" s="505"/>
      <c r="C34" s="506"/>
      <c r="D34" s="506"/>
      <c r="E34" s="506"/>
      <c r="F34" s="506"/>
      <c r="G34" s="506"/>
      <c r="H34" s="506"/>
      <c r="I34" s="506"/>
      <c r="J34" s="506"/>
      <c r="K34" s="506"/>
      <c r="L34" s="506"/>
      <c r="M34" s="506"/>
      <c r="N34" s="506"/>
      <c r="O34" s="506"/>
      <c r="P34" s="507" t="str">
        <f>F5&amp;"1位"</f>
        <v>ｃ1位</v>
      </c>
      <c r="Q34" s="508"/>
      <c r="R34" s="508"/>
      <c r="S34" s="13"/>
      <c r="T34" s="13"/>
      <c r="U34" s="13"/>
      <c r="V34" s="13"/>
      <c r="W34" s="13"/>
      <c r="X34" s="13"/>
      <c r="Y34" s="13"/>
      <c r="Z34" s="505" t="str">
        <f>X5&amp;"1位"</f>
        <v>ｄ1位</v>
      </c>
      <c r="AA34" s="506"/>
      <c r="AB34" s="506"/>
      <c r="AC34" s="14"/>
      <c r="AD34" s="15"/>
      <c r="AE34" s="15"/>
      <c r="AF34" s="15"/>
      <c r="AG34" s="15"/>
      <c r="AH34" s="15"/>
      <c r="AI34" s="15"/>
      <c r="AJ34" s="15"/>
      <c r="AK34" s="15"/>
      <c r="AL34" s="13"/>
      <c r="AM34" s="13"/>
      <c r="AN34" s="13"/>
      <c r="AO34" s="13"/>
      <c r="AP34" s="13"/>
      <c r="AQ34" s="13"/>
      <c r="AR34" s="13"/>
    </row>
    <row r="35" spans="1:79" ht="14.25" customHeight="1" x14ac:dyDescent="0.4">
      <c r="A35" s="472" t="s">
        <v>7</v>
      </c>
      <c r="B35" s="473"/>
      <c r="C35" s="476">
        <v>0.63194444444444442</v>
      </c>
      <c r="D35" s="477"/>
      <c r="E35" s="477"/>
      <c r="F35" s="473"/>
      <c r="G35" s="476"/>
      <c r="H35" s="477"/>
      <c r="I35" s="477"/>
      <c r="J35" s="473"/>
      <c r="K35" s="481" t="str">
        <f>IFERROR(VLOOKUP(AT35,$O$13:$X$13,3,0),"")&amp;IFERROR(VLOOKUP(AT35,$AG$13:$AO$13,3,0),"")</f>
        <v/>
      </c>
      <c r="L35" s="481"/>
      <c r="M35" s="481"/>
      <c r="N35" s="481"/>
      <c r="O35" s="481"/>
      <c r="P35" s="481"/>
      <c r="Q35" s="481"/>
      <c r="R35" s="481"/>
      <c r="S35" s="472" t="str">
        <f>IF(OR(U35="",U36=""),"",U35+U36)</f>
        <v/>
      </c>
      <c r="T35" s="509"/>
      <c r="U35" s="12"/>
      <c r="V35" s="12" t="s">
        <v>12</v>
      </c>
      <c r="W35" s="12"/>
      <c r="X35" s="472" t="str">
        <f>IF(OR(W35="",W36=""),"",W35+W36)</f>
        <v/>
      </c>
      <c r="Y35" s="509"/>
      <c r="Z35" s="510" t="str">
        <f>IFERROR(VLOOKUP(AU35,$O$13:$X$13,3,0),"")&amp;IFERROR(VLOOKUP(AU35,$AG$13:$AO$13,3,0),"")</f>
        <v/>
      </c>
      <c r="AA35" s="511"/>
      <c r="AB35" s="511"/>
      <c r="AC35" s="511"/>
      <c r="AD35" s="511"/>
      <c r="AE35" s="511"/>
      <c r="AF35" s="511"/>
      <c r="AG35" s="512"/>
      <c r="AH35" s="472"/>
      <c r="AI35" s="487"/>
      <c r="AJ35" s="477"/>
      <c r="AK35" s="473"/>
      <c r="AL35" s="494" t="s">
        <v>96</v>
      </c>
      <c r="AM35" s="495"/>
      <c r="AN35" s="495"/>
      <c r="AO35" s="495"/>
      <c r="AP35" s="495"/>
      <c r="AQ35" s="495"/>
      <c r="AR35" s="496"/>
    </row>
    <row r="36" spans="1:79" ht="14.25" customHeight="1" x14ac:dyDescent="0.4">
      <c r="A36" s="474"/>
      <c r="B36" s="475"/>
      <c r="C36" s="478"/>
      <c r="D36" s="479"/>
      <c r="E36" s="479"/>
      <c r="F36" s="475"/>
      <c r="G36" s="478"/>
      <c r="H36" s="479"/>
      <c r="I36" s="479"/>
      <c r="J36" s="475"/>
      <c r="K36" s="481"/>
      <c r="L36" s="481"/>
      <c r="M36" s="481"/>
      <c r="N36" s="481"/>
      <c r="O36" s="481"/>
      <c r="P36" s="481"/>
      <c r="Q36" s="481"/>
      <c r="R36" s="481"/>
      <c r="S36" s="474"/>
      <c r="T36" s="484"/>
      <c r="U36" s="12"/>
      <c r="V36" s="12" t="s">
        <v>12</v>
      </c>
      <c r="W36" s="12"/>
      <c r="X36" s="474"/>
      <c r="Y36" s="484"/>
      <c r="Z36" s="513"/>
      <c r="AA36" s="514"/>
      <c r="AB36" s="514"/>
      <c r="AC36" s="514"/>
      <c r="AD36" s="514"/>
      <c r="AE36" s="514"/>
      <c r="AF36" s="514"/>
      <c r="AG36" s="515"/>
      <c r="AH36" s="478"/>
      <c r="AI36" s="479"/>
      <c r="AJ36" s="479"/>
      <c r="AK36" s="475"/>
      <c r="AL36" s="497"/>
      <c r="AM36" s="498"/>
      <c r="AN36" s="498"/>
      <c r="AO36" s="498"/>
      <c r="AP36" s="498"/>
      <c r="AQ36" s="498"/>
      <c r="AR36" s="499"/>
    </row>
    <row r="37" spans="1:79" ht="18" customHeight="1" x14ac:dyDescent="0.4">
      <c r="G37" s="16"/>
      <c r="H37" s="17"/>
      <c r="I37" s="18"/>
      <c r="J37" s="18"/>
      <c r="K37" s="18"/>
      <c r="L37" s="18"/>
      <c r="M37" s="18"/>
      <c r="N37" s="18"/>
      <c r="O37" s="19"/>
      <c r="P37" s="19"/>
      <c r="Q37" s="19"/>
      <c r="R37" s="19"/>
      <c r="S37" s="500"/>
      <c r="T37" s="501"/>
      <c r="U37" s="502" t="s">
        <v>97</v>
      </c>
      <c r="V37" s="503"/>
      <c r="W37" s="503"/>
      <c r="X37" s="504"/>
      <c r="Y37" s="501"/>
      <c r="Z37" s="20"/>
      <c r="AA37" s="21"/>
      <c r="AB37" s="22"/>
      <c r="AC37" s="22"/>
      <c r="AD37" s="23"/>
      <c r="AE37" s="23"/>
      <c r="AF37" s="23"/>
      <c r="AG37" s="24"/>
      <c r="AH37" s="25"/>
      <c r="AI37" s="25"/>
      <c r="AJ37" s="25"/>
      <c r="AK37" s="25"/>
      <c r="AL37" s="25"/>
      <c r="AM37" s="25"/>
      <c r="AN37" s="25"/>
      <c r="AO37" s="25"/>
      <c r="AP37" s="25"/>
      <c r="AQ37" s="25"/>
      <c r="AR37" s="26"/>
    </row>
    <row r="38" spans="1:79" ht="19.5" customHeight="1" x14ac:dyDescent="0.4">
      <c r="E38" s="16"/>
      <c r="F38" s="17"/>
      <c r="G38" s="17"/>
      <c r="H38" s="17"/>
      <c r="I38" s="17"/>
      <c r="J38" s="17"/>
      <c r="K38" s="17"/>
      <c r="L38" s="7"/>
      <c r="M38" s="7"/>
      <c r="N38" s="7"/>
      <c r="O38" s="7"/>
      <c r="P38" s="7"/>
      <c r="Q38" s="7"/>
      <c r="R38" s="27"/>
      <c r="S38" s="28"/>
      <c r="T38" s="28"/>
      <c r="U38" s="28"/>
      <c r="V38" s="21"/>
      <c r="W38" s="20"/>
      <c r="X38" s="21"/>
      <c r="Y38" s="29"/>
      <c r="Z38" s="30"/>
      <c r="AA38" s="30"/>
      <c r="AB38" s="30"/>
      <c r="AC38" s="31"/>
      <c r="AD38" s="26"/>
      <c r="AE38" s="26"/>
      <c r="AF38" s="26"/>
      <c r="AG38" s="26"/>
      <c r="AH38" s="26"/>
      <c r="AI38" s="26"/>
      <c r="AJ38" s="26"/>
      <c r="AK38" s="26"/>
      <c r="AL38" s="26"/>
      <c r="AM38" s="26"/>
      <c r="AN38" s="26"/>
      <c r="AO38" s="32"/>
      <c r="AP38" s="32"/>
      <c r="AQ38" s="16"/>
      <c r="AR38" s="21"/>
    </row>
    <row r="39" spans="1:79" s="33" customFormat="1" x14ac:dyDescent="0.4">
      <c r="B39" s="521" t="str">
        <f>F5&amp;" リーグ"</f>
        <v>ｃ リーグ</v>
      </c>
      <c r="C39" s="522"/>
      <c r="D39" s="522"/>
      <c r="E39" s="522"/>
      <c r="F39" s="522"/>
      <c r="G39" s="522"/>
      <c r="H39" s="522"/>
      <c r="I39" s="522"/>
      <c r="J39" s="522"/>
      <c r="K39" s="523"/>
      <c r="L39" s="517">
        <f>C40</f>
        <v>0</v>
      </c>
      <c r="M39" s="516"/>
      <c r="N39" s="516"/>
      <c r="O39" s="516"/>
      <c r="P39" s="516"/>
      <c r="Q39" s="517">
        <f>C41</f>
        <v>0</v>
      </c>
      <c r="R39" s="516"/>
      <c r="S39" s="516"/>
      <c r="T39" s="516"/>
      <c r="U39" s="516"/>
      <c r="V39" s="517">
        <f>C42</f>
        <v>0</v>
      </c>
      <c r="W39" s="516"/>
      <c r="X39" s="516"/>
      <c r="Y39" s="516"/>
      <c r="Z39" s="516"/>
      <c r="AA39" s="516" t="s">
        <v>98</v>
      </c>
      <c r="AB39" s="516"/>
      <c r="AC39" s="516" t="s">
        <v>99</v>
      </c>
      <c r="AD39" s="516"/>
      <c r="AE39" s="516" t="s">
        <v>100</v>
      </c>
      <c r="AF39" s="516"/>
      <c r="AG39" s="524" t="s">
        <v>101</v>
      </c>
      <c r="AH39" s="525"/>
      <c r="AI39" s="526"/>
      <c r="AJ39" s="516" t="s">
        <v>102</v>
      </c>
      <c r="AK39" s="452"/>
      <c r="AL39" s="34"/>
      <c r="AM39" s="529" t="s">
        <v>103</v>
      </c>
      <c r="AN39" s="530"/>
      <c r="AO39" s="530"/>
      <c r="AP39" s="530"/>
      <c r="AQ39" s="530"/>
      <c r="AR39" s="530"/>
      <c r="BC39" s="35"/>
      <c r="BD39" s="36"/>
      <c r="BE39" s="36"/>
      <c r="BF39" s="36"/>
      <c r="BG39" s="36"/>
      <c r="BH39" s="36"/>
      <c r="BI39" s="36"/>
      <c r="BJ39" s="36"/>
    </row>
    <row r="40" spans="1:79" s="33" customFormat="1" ht="22.5" customHeight="1" x14ac:dyDescent="0.4">
      <c r="B40" s="37">
        <v>1</v>
      </c>
      <c r="C40" s="517">
        <f>J5</f>
        <v>0</v>
      </c>
      <c r="D40" s="516"/>
      <c r="E40" s="516"/>
      <c r="F40" s="516"/>
      <c r="G40" s="516"/>
      <c r="H40" s="516"/>
      <c r="I40" s="516"/>
      <c r="J40" s="516"/>
      <c r="K40" s="516"/>
      <c r="L40" s="518"/>
      <c r="M40" s="518"/>
      <c r="N40" s="518"/>
      <c r="O40" s="518"/>
      <c r="P40" s="518"/>
      <c r="Q40" s="516">
        <f>$S$16</f>
        <v>3</v>
      </c>
      <c r="R40" s="519"/>
      <c r="S40" s="37" t="str">
        <f>IF(OR(Q40="",T40=""),"",IF(Q40&gt;T40,"○",IF(Q40=T40,"△","●")))</f>
        <v>○</v>
      </c>
      <c r="T40" s="520">
        <f>$X$16</f>
        <v>0</v>
      </c>
      <c r="U40" s="452"/>
      <c r="V40" s="516">
        <f>S28</f>
        <v>1</v>
      </c>
      <c r="W40" s="519"/>
      <c r="X40" s="37" t="str">
        <f>IF(OR(V40="",Y40=""),"",IF(V40&gt;Y40,"○",IF(V40=Y40,"△","●")))</f>
        <v>●</v>
      </c>
      <c r="Y40" s="520">
        <f>X28</f>
        <v>3</v>
      </c>
      <c r="Z40" s="452"/>
      <c r="AA40" s="516">
        <f>IF(AND($L40="",$Q40="",$V40=""),"",COUNTIF($L40:$Z40,"○")*3+COUNTIF($L40:$Z40,"△")*1)</f>
        <v>3</v>
      </c>
      <c r="AB40" s="516"/>
      <c r="AC40" s="516">
        <f>IF(AND($L40="",$Q40="",$V40=""),"",SUM($L40,$Q40,$V40))</f>
        <v>4</v>
      </c>
      <c r="AD40" s="516"/>
      <c r="AE40" s="516">
        <f>IF(AND($O40="",$T40="",$Y40=""),"",SUM($O40,$T40,$Y40))</f>
        <v>3</v>
      </c>
      <c r="AF40" s="516"/>
      <c r="AG40" s="516">
        <f>IF(OR(AC40="",AE40=""),"",AC40-AE40)</f>
        <v>1</v>
      </c>
      <c r="AH40" s="516"/>
      <c r="AI40" s="516"/>
      <c r="AJ40" s="537">
        <f>IFERROR(RANK(AT40,$AT$40:$AT$42,),"")</f>
        <v>2</v>
      </c>
      <c r="AK40" s="446"/>
      <c r="AL40" s="34"/>
      <c r="AM40" s="531" t="s">
        <v>104</v>
      </c>
      <c r="AN40" s="477"/>
      <c r="AO40" s="477"/>
      <c r="AP40" s="477"/>
      <c r="AQ40" s="477"/>
      <c r="AR40" s="473"/>
      <c r="AT40" s="38">
        <f>AA40*10000+AG40*100+AC40</f>
        <v>30104</v>
      </c>
      <c r="BC40" s="39"/>
      <c r="BD40" s="40"/>
      <c r="BE40" s="40"/>
      <c r="BF40" s="40"/>
      <c r="BG40" s="40"/>
      <c r="BH40" s="40"/>
      <c r="BI40" s="40"/>
      <c r="BJ40" s="40"/>
      <c r="BK40" s="41"/>
    </row>
    <row r="41" spans="1:79" s="33" customFormat="1" ht="22.5" customHeight="1" x14ac:dyDescent="0.4">
      <c r="B41" s="37">
        <v>2</v>
      </c>
      <c r="C41" s="517">
        <f>J7</f>
        <v>0</v>
      </c>
      <c r="D41" s="516"/>
      <c r="E41" s="516"/>
      <c r="F41" s="516"/>
      <c r="G41" s="516"/>
      <c r="H41" s="516"/>
      <c r="I41" s="516"/>
      <c r="J41" s="516"/>
      <c r="K41" s="516"/>
      <c r="L41" s="516">
        <f>IF(T40="","",T40)</f>
        <v>0</v>
      </c>
      <c r="M41" s="519"/>
      <c r="N41" s="37" t="str">
        <f>IF(OR(L41="",O41=""),"",IF(L41&gt;O41,"○",IF(L41=O41,"△","●")))</f>
        <v>●</v>
      </c>
      <c r="O41" s="520">
        <f>IF(Q40="","",Q40)</f>
        <v>3</v>
      </c>
      <c r="P41" s="452"/>
      <c r="Q41" s="518"/>
      <c r="R41" s="518"/>
      <c r="S41" s="518"/>
      <c r="T41" s="518"/>
      <c r="U41" s="518"/>
      <c r="V41" s="516">
        <f>S22</f>
        <v>0</v>
      </c>
      <c r="W41" s="519"/>
      <c r="X41" s="37" t="str">
        <f>IF(OR(V41="",Y41=""),"",IF(V41&gt;Y41,"○",IF(V41=Y41,"△","●")))</f>
        <v>●</v>
      </c>
      <c r="Y41" s="520">
        <f>X22</f>
        <v>2</v>
      </c>
      <c r="Z41" s="452"/>
      <c r="AA41" s="516">
        <f>IF(AND($L41="",$Q41="",$V41=""),"",COUNTIF($L41:$Z41,"○")*3+COUNTIF($L41:$Z41,"△")*1)</f>
        <v>0</v>
      </c>
      <c r="AB41" s="516"/>
      <c r="AC41" s="516">
        <f>IF(AND($L41="",$Q41="",$V41=""),"",SUM($L41,$Q41,$V41))</f>
        <v>0</v>
      </c>
      <c r="AD41" s="516"/>
      <c r="AE41" s="516">
        <f>IF(AND($O41="",$T41="",$Y41=""),"",SUM($O41,$T41,$Y41))</f>
        <v>5</v>
      </c>
      <c r="AF41" s="516"/>
      <c r="AG41" s="516">
        <f>IF(OR(AC41="",AE41=""),"",AC41-AE41)</f>
        <v>-5</v>
      </c>
      <c r="AH41" s="516"/>
      <c r="AI41" s="516"/>
      <c r="AJ41" s="537">
        <f>IFERROR(RANK(AT41,$AT$40:$AT$42,),"")</f>
        <v>3</v>
      </c>
      <c r="AK41" s="446"/>
      <c r="AL41" s="34"/>
      <c r="AM41" s="532" t="s">
        <v>105</v>
      </c>
      <c r="AN41" s="530"/>
      <c r="AO41" s="530"/>
      <c r="AP41" s="530"/>
      <c r="AQ41" s="530"/>
      <c r="AR41" s="533"/>
      <c r="AT41" s="38">
        <f>AA41*10000+AG41*100+AC41</f>
        <v>-500</v>
      </c>
      <c r="BC41" s="39"/>
      <c r="BD41" s="40"/>
      <c r="BE41" s="40"/>
      <c r="BF41" s="40"/>
      <c r="BG41" s="40"/>
      <c r="BH41" s="40"/>
      <c r="BI41" s="40"/>
      <c r="BJ41" s="40"/>
      <c r="BK41" s="41"/>
    </row>
    <row r="42" spans="1:79" s="33" customFormat="1" ht="22.5" customHeight="1" x14ac:dyDescent="0.4">
      <c r="B42" s="37">
        <v>3</v>
      </c>
      <c r="C42" s="517">
        <f>J9</f>
        <v>0</v>
      </c>
      <c r="D42" s="516"/>
      <c r="E42" s="516"/>
      <c r="F42" s="516"/>
      <c r="G42" s="516"/>
      <c r="H42" s="516"/>
      <c r="I42" s="516"/>
      <c r="J42" s="516"/>
      <c r="K42" s="516"/>
      <c r="L42" s="516">
        <f>IF(Y40="","",Y40)</f>
        <v>3</v>
      </c>
      <c r="M42" s="519"/>
      <c r="N42" s="37" t="str">
        <f>IF(OR(L42="",O42=""),"",IF(L42&gt;O42,"○",IF(L42=O42,"△","●")))</f>
        <v>○</v>
      </c>
      <c r="O42" s="520">
        <f>IF(V40="","",V40)</f>
        <v>1</v>
      </c>
      <c r="P42" s="452"/>
      <c r="Q42" s="516">
        <f>IF(Y41="","",Y41)</f>
        <v>2</v>
      </c>
      <c r="R42" s="519"/>
      <c r="S42" s="37" t="str">
        <f>IF(OR(Q42="",T42=""),"",IF(Q42&gt;T42,"○",IF(Q42=T42,"△","●")))</f>
        <v>○</v>
      </c>
      <c r="T42" s="520">
        <f>IF(V41="","",V41)</f>
        <v>0</v>
      </c>
      <c r="U42" s="452"/>
      <c r="V42" s="518"/>
      <c r="W42" s="518"/>
      <c r="X42" s="518"/>
      <c r="Y42" s="518"/>
      <c r="Z42" s="518"/>
      <c r="AA42" s="516">
        <f>IF(AND($L42="",$Q42="",$V42=""),"",COUNTIF($L42:$Z42,"○")*3+COUNTIF($L42:$Z42,"△")*1)</f>
        <v>6</v>
      </c>
      <c r="AB42" s="516"/>
      <c r="AC42" s="516">
        <f>IF(AND($L42="",$Q42="",$V42=""),"",SUM($L42,$Q42,$V42))</f>
        <v>5</v>
      </c>
      <c r="AD42" s="516"/>
      <c r="AE42" s="516">
        <f>IF(AND($O42="",$T42="",$Y42=""),"",SUM($O42,$T42,$Y42))</f>
        <v>1</v>
      </c>
      <c r="AF42" s="516"/>
      <c r="AG42" s="516">
        <f>IF(OR(AC42="",AE42=""),"",AC42-AE42)</f>
        <v>4</v>
      </c>
      <c r="AH42" s="516"/>
      <c r="AI42" s="516"/>
      <c r="AJ42" s="537">
        <f>IFERROR(RANK(AT42,$AT$40:$AT$42,),"")</f>
        <v>1</v>
      </c>
      <c r="AK42" s="446"/>
      <c r="AL42" s="34"/>
      <c r="AM42" s="535" t="s">
        <v>106</v>
      </c>
      <c r="AN42" s="479"/>
      <c r="AO42" s="479"/>
      <c r="AP42" s="479"/>
      <c r="AQ42" s="479"/>
      <c r="AR42" s="475"/>
      <c r="AT42" s="38">
        <f>AA42*10000+AG42*100+AC42</f>
        <v>60405</v>
      </c>
      <c r="BC42" s="39"/>
      <c r="BD42" s="40"/>
      <c r="BE42" s="40"/>
      <c r="BF42" s="40"/>
      <c r="BG42" s="40"/>
      <c r="BH42" s="40"/>
      <c r="BI42" s="40"/>
      <c r="BJ42" s="40"/>
      <c r="BK42" s="41"/>
    </row>
    <row r="43" spans="1:79" ht="7.5" customHeight="1" x14ac:dyDescent="0.4">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7"/>
      <c r="AQ43" s="42"/>
      <c r="AR43" s="42"/>
      <c r="BC43" s="43"/>
      <c r="BD43" s="43"/>
      <c r="BE43" s="43"/>
      <c r="BF43" s="43"/>
      <c r="BG43" s="43"/>
      <c r="BH43" s="43"/>
      <c r="BI43" s="43"/>
      <c r="BJ43" s="43"/>
      <c r="BK43" s="44"/>
    </row>
    <row r="44" spans="1:79" ht="7.5" customHeight="1" x14ac:dyDescent="0.4">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7"/>
      <c r="AQ44" s="42"/>
      <c r="AR44" s="42"/>
      <c r="BC44" s="43"/>
      <c r="BD44" s="43"/>
      <c r="BE44" s="43"/>
      <c r="BF44" s="43"/>
      <c r="BG44" s="43"/>
      <c r="BH44" s="43"/>
      <c r="BI44" s="43"/>
      <c r="BJ44" s="43"/>
      <c r="BK44" s="44"/>
    </row>
    <row r="45" spans="1:79" s="33" customFormat="1" x14ac:dyDescent="0.4">
      <c r="B45" s="521" t="str">
        <f>X5&amp;" リーグ"</f>
        <v>ｄ リーグ</v>
      </c>
      <c r="C45" s="522"/>
      <c r="D45" s="522"/>
      <c r="E45" s="522"/>
      <c r="F45" s="522"/>
      <c r="G45" s="522"/>
      <c r="H45" s="522"/>
      <c r="I45" s="522"/>
      <c r="J45" s="522"/>
      <c r="K45" s="523"/>
      <c r="L45" s="517">
        <f>C46</f>
        <v>0</v>
      </c>
      <c r="M45" s="516"/>
      <c r="N45" s="516"/>
      <c r="O45" s="516"/>
      <c r="P45" s="516"/>
      <c r="Q45" s="517">
        <f>C47</f>
        <v>0</v>
      </c>
      <c r="R45" s="516"/>
      <c r="S45" s="516"/>
      <c r="T45" s="516"/>
      <c r="U45" s="516"/>
      <c r="V45" s="517" t="e">
        <f>C48</f>
        <v>#REF!</v>
      </c>
      <c r="W45" s="516"/>
      <c r="X45" s="516"/>
      <c r="Y45" s="516"/>
      <c r="Z45" s="516"/>
      <c r="AA45" s="517" t="e">
        <f>C49</f>
        <v>#REF!</v>
      </c>
      <c r="AB45" s="516"/>
      <c r="AC45" s="516"/>
      <c r="AD45" s="516"/>
      <c r="AE45" s="516"/>
      <c r="AF45" s="516" t="s">
        <v>98</v>
      </c>
      <c r="AG45" s="516"/>
      <c r="AH45" s="516" t="s">
        <v>99</v>
      </c>
      <c r="AI45" s="516"/>
      <c r="AJ45" s="516" t="s">
        <v>100</v>
      </c>
      <c r="AK45" s="516"/>
      <c r="AL45" s="524" t="s">
        <v>101</v>
      </c>
      <c r="AM45" s="525"/>
      <c r="AN45" s="526"/>
      <c r="AO45" s="516" t="s">
        <v>102</v>
      </c>
      <c r="AP45" s="516"/>
      <c r="AQ45" s="45"/>
      <c r="AR45" s="36"/>
      <c r="AS45" s="36"/>
      <c r="BC45" s="39"/>
      <c r="BD45" s="40"/>
      <c r="BE45" s="40"/>
      <c r="BF45" s="40"/>
      <c r="BG45" s="40"/>
      <c r="BH45" s="40"/>
      <c r="BI45" s="40"/>
      <c r="BJ45" s="40"/>
      <c r="BK45" s="41"/>
      <c r="BP45" s="46"/>
      <c r="BQ45" s="46"/>
      <c r="BR45" s="46"/>
      <c r="BS45" s="46"/>
      <c r="BT45" s="46"/>
      <c r="BU45" s="46"/>
      <c r="BV45" s="46"/>
      <c r="BW45" s="46"/>
      <c r="BX45" s="46"/>
      <c r="BY45" s="46"/>
      <c r="BZ45" s="46"/>
      <c r="CA45" s="40"/>
    </row>
    <row r="46" spans="1:79" s="33" customFormat="1" ht="22.5" customHeight="1" x14ac:dyDescent="0.4">
      <c r="B46" s="37">
        <v>4</v>
      </c>
      <c r="C46" s="517">
        <f>AB5</f>
        <v>0</v>
      </c>
      <c r="D46" s="516"/>
      <c r="E46" s="516"/>
      <c r="F46" s="516"/>
      <c r="G46" s="516"/>
      <c r="H46" s="516"/>
      <c r="I46" s="516"/>
      <c r="J46" s="516"/>
      <c r="K46" s="516"/>
      <c r="L46" s="518"/>
      <c r="M46" s="518"/>
      <c r="N46" s="518"/>
      <c r="O46" s="518"/>
      <c r="P46" s="518"/>
      <c r="Q46" s="516">
        <f>S18</f>
        <v>2</v>
      </c>
      <c r="R46" s="519"/>
      <c r="S46" s="37" t="str">
        <f>IF(OR(Q46="",T46=""),"",IF(Q46&gt;T46,"○",IF(Q46=T46,"△","●")))</f>
        <v>○</v>
      </c>
      <c r="T46" s="520">
        <f>X18</f>
        <v>1</v>
      </c>
      <c r="U46" s="452"/>
      <c r="V46" s="516">
        <f>S24</f>
        <v>1</v>
      </c>
      <c r="W46" s="519"/>
      <c r="X46" s="37" t="str">
        <f>IF(OR(V46="",Y46=""),"",IF(V46&gt;Y46,"○",IF(V46=Y46,"△","●")))</f>
        <v>△</v>
      </c>
      <c r="Y46" s="520">
        <f>X24</f>
        <v>1</v>
      </c>
      <c r="Z46" s="452"/>
      <c r="AA46" s="516">
        <f>S30</f>
        <v>0</v>
      </c>
      <c r="AB46" s="519"/>
      <c r="AC46" s="37" t="str">
        <f>IF(OR(AA46="",AD46=""),"",IF(AA46&gt;AD46,"○",IF(AA46=AD46,"△","●")))</f>
        <v>●</v>
      </c>
      <c r="AD46" s="520">
        <f>X30</f>
        <v>4</v>
      </c>
      <c r="AE46" s="452"/>
      <c r="AF46" s="516">
        <f>IF(AND($L46="",$Q46="",$V46="",$AA46=""),"",COUNTIF($L46:$AE46,"○")*3+COUNTIF($L46:$AE46,"△")*1)</f>
        <v>4</v>
      </c>
      <c r="AG46" s="516"/>
      <c r="AH46" s="516">
        <f>IF(AND($L46="",$Q46="",$V46="",$AA46=""),"",SUM($L46,$Q46,$V46,$AA46))</f>
        <v>3</v>
      </c>
      <c r="AI46" s="516"/>
      <c r="AJ46" s="516">
        <f>IF(AND($O46="",$T46="",$Y46="",$AD46),"",SUM($O46,$T46,$Y46,$AD46))</f>
        <v>6</v>
      </c>
      <c r="AK46" s="516"/>
      <c r="AL46" s="516">
        <f>IF(OR(AH46="",AJ46=""),"",AH46-AJ46)</f>
        <v>-3</v>
      </c>
      <c r="AM46" s="516"/>
      <c r="AN46" s="516"/>
      <c r="AO46" s="516">
        <f>IFERROR(RANK(AT46,$AT$46:$AT$49,),"")</f>
        <v>3</v>
      </c>
      <c r="AP46" s="516"/>
      <c r="AQ46" s="140"/>
      <c r="AR46" s="6"/>
      <c r="AS46" s="6"/>
      <c r="AT46" s="38">
        <f>AF46*10000+AL46*100+AH46</f>
        <v>39703</v>
      </c>
      <c r="BC46" s="47"/>
      <c r="BD46" s="48"/>
      <c r="BE46" s="48"/>
      <c r="BF46" s="48"/>
      <c r="BG46" s="48"/>
      <c r="BH46" s="48"/>
      <c r="BI46" s="48"/>
      <c r="BJ46" s="48"/>
      <c r="BK46" s="41"/>
      <c r="BP46" s="46"/>
      <c r="BQ46" s="46"/>
      <c r="BR46" s="46"/>
      <c r="BS46" s="46"/>
      <c r="BT46" s="46"/>
      <c r="BU46" s="46"/>
      <c r="BV46" s="46"/>
      <c r="BW46" s="46"/>
      <c r="BX46" s="46"/>
      <c r="BY46" s="46"/>
      <c r="BZ46" s="46"/>
      <c r="CA46" s="40"/>
    </row>
    <row r="47" spans="1:79" s="33" customFormat="1" ht="22.5" customHeight="1" x14ac:dyDescent="0.4">
      <c r="B47" s="37">
        <v>5</v>
      </c>
      <c r="C47" s="517">
        <f>AB7</f>
        <v>0</v>
      </c>
      <c r="D47" s="516"/>
      <c r="E47" s="516"/>
      <c r="F47" s="516"/>
      <c r="G47" s="516"/>
      <c r="H47" s="516"/>
      <c r="I47" s="516"/>
      <c r="J47" s="516"/>
      <c r="K47" s="516"/>
      <c r="L47" s="516">
        <f>IF(T46="","",T46)</f>
        <v>1</v>
      </c>
      <c r="M47" s="519"/>
      <c r="N47" s="37" t="str">
        <f>IF(OR(L47="",O47=""),"",IF(L47&gt;O47,"○",IF(L47=O47,"△","●")))</f>
        <v>●</v>
      </c>
      <c r="O47" s="520">
        <f>IF(Q46="","",Q46)</f>
        <v>2</v>
      </c>
      <c r="P47" s="452"/>
      <c r="Q47" s="518"/>
      <c r="R47" s="518"/>
      <c r="S47" s="518"/>
      <c r="T47" s="518"/>
      <c r="U47" s="518"/>
      <c r="V47" s="516">
        <f>S32</f>
        <v>0</v>
      </c>
      <c r="W47" s="519"/>
      <c r="X47" s="37" t="str">
        <f>IF(OR(V47="",Y47=""),"",IF(V47&gt;Y47,"○",IF(V47=Y47,"△","●")))</f>
        <v>●</v>
      </c>
      <c r="Y47" s="520">
        <f>X32</f>
        <v>1</v>
      </c>
      <c r="Z47" s="452"/>
      <c r="AA47" s="516">
        <f>S26</f>
        <v>0</v>
      </c>
      <c r="AB47" s="519"/>
      <c r="AC47" s="37" t="str">
        <f>IF(OR(AA47="",AD47=""),"",IF(AA47&gt;AD47,"○",IF(AA47=AD47,"△","●")))</f>
        <v>●</v>
      </c>
      <c r="AD47" s="520">
        <f>X26</f>
        <v>3</v>
      </c>
      <c r="AE47" s="452"/>
      <c r="AF47" s="516">
        <f>IF(AND($L47="",$Q47="",$V47="",$AA47=""),"",COUNTIF($L47:$AE47,"○")*3+COUNTIF($L47:$AE47,"△")*1)</f>
        <v>0</v>
      </c>
      <c r="AG47" s="516"/>
      <c r="AH47" s="516">
        <f>IF(AND($L47="",$Q47="",$V47="",$AA47=""),"",SUM($L47,$Q47,$V47,$AA47))</f>
        <v>1</v>
      </c>
      <c r="AI47" s="516"/>
      <c r="AJ47" s="516">
        <f>IF(AND($O47="",$T47="",$Y47="",$AD47),"",SUM($O47,$T47,$Y47,$AD47))</f>
        <v>6</v>
      </c>
      <c r="AK47" s="516"/>
      <c r="AL47" s="516">
        <f>IF(OR(AH47="",AJ47=""),"",AH47-AJ47)</f>
        <v>-5</v>
      </c>
      <c r="AM47" s="516"/>
      <c r="AN47" s="516"/>
      <c r="AO47" s="516">
        <f t="shared" ref="AO47:AO49" si="0">IFERROR(RANK(AT47,$AT$46:$AT$49,),"")</f>
        <v>4</v>
      </c>
      <c r="AP47" s="516"/>
      <c r="AQ47" s="140"/>
      <c r="AR47" s="6"/>
      <c r="AS47" s="6"/>
      <c r="AT47" s="38">
        <f t="shared" ref="AT47:AT49" si="1">AF47*10000+AL47*100+AH47</f>
        <v>-499</v>
      </c>
      <c r="BC47" s="48"/>
      <c r="BD47" s="48"/>
      <c r="BE47" s="48"/>
      <c r="BF47" s="48"/>
      <c r="BG47" s="48"/>
      <c r="BH47" s="48"/>
      <c r="BI47" s="48"/>
      <c r="BJ47" s="48"/>
      <c r="BK47" s="41"/>
      <c r="BP47" s="46"/>
      <c r="BQ47" s="46"/>
      <c r="BR47" s="46"/>
      <c r="BS47" s="46"/>
      <c r="BT47" s="46"/>
      <c r="BU47" s="46"/>
      <c r="BV47" s="46"/>
      <c r="BW47" s="46"/>
      <c r="BX47" s="46"/>
      <c r="BY47" s="46"/>
      <c r="BZ47" s="46"/>
      <c r="CA47" s="40"/>
    </row>
    <row r="48" spans="1:79" s="33" customFormat="1" ht="22.5" customHeight="1" x14ac:dyDescent="0.4">
      <c r="B48" s="37">
        <v>6</v>
      </c>
      <c r="C48" s="517" t="e">
        <f>AB9</f>
        <v>#REF!</v>
      </c>
      <c r="D48" s="516"/>
      <c r="E48" s="516"/>
      <c r="F48" s="516"/>
      <c r="G48" s="516"/>
      <c r="H48" s="516"/>
      <c r="I48" s="516"/>
      <c r="J48" s="516"/>
      <c r="K48" s="516"/>
      <c r="L48" s="516">
        <f>IF(Y46="","",Y46)</f>
        <v>1</v>
      </c>
      <c r="M48" s="519"/>
      <c r="N48" s="37" t="str">
        <f>IF(OR(L48="",O48=""),"",IF(L48&gt;O48,"○",IF(L48=O48,"△","●")))</f>
        <v>△</v>
      </c>
      <c r="O48" s="520">
        <f>IF(V46="","",V46)</f>
        <v>1</v>
      </c>
      <c r="P48" s="452"/>
      <c r="Q48" s="516">
        <f>IF(Y47="","",Y47)</f>
        <v>1</v>
      </c>
      <c r="R48" s="519"/>
      <c r="S48" s="37" t="str">
        <f>IF(OR(Q48="",T48=""),"",IF(Q48&gt;T48,"○",IF(Q48=T48,"△","●")))</f>
        <v>○</v>
      </c>
      <c r="T48" s="520">
        <f>IF(V47="","",V47)</f>
        <v>0</v>
      </c>
      <c r="U48" s="452"/>
      <c r="V48" s="518"/>
      <c r="W48" s="518"/>
      <c r="X48" s="518"/>
      <c r="Y48" s="518"/>
      <c r="Z48" s="518"/>
      <c r="AA48" s="516">
        <f>S20</f>
        <v>2</v>
      </c>
      <c r="AB48" s="519"/>
      <c r="AC48" s="37" t="str">
        <f>IF(OR(AA48="",AD48=""),"",IF(AA48&gt;AD48,"○",IF(AA48=AD48,"△","●")))</f>
        <v>○</v>
      </c>
      <c r="AD48" s="520">
        <f>X20</f>
        <v>1</v>
      </c>
      <c r="AE48" s="452"/>
      <c r="AF48" s="516">
        <f>IF(AND($L48="",$Q48="",$V48="",$AA48=""),"",COUNTIF($L48:$AE48,"○")*3+COUNTIF($L48:$AE48,"△")*1)</f>
        <v>7</v>
      </c>
      <c r="AG48" s="516"/>
      <c r="AH48" s="516">
        <f>IF(AND($L48="",$Q48="",$V48="",$AA48=""),"",SUM($L48,$Q48,$V48,$AA48))</f>
        <v>4</v>
      </c>
      <c r="AI48" s="516"/>
      <c r="AJ48" s="516">
        <f>IF(AND($O48="",$T48="",$Y48="",$AD48),"",SUM($O48,$T48,$Y48,$AD48))</f>
        <v>2</v>
      </c>
      <c r="AK48" s="516"/>
      <c r="AL48" s="516">
        <f>IF(OR(AH48="",AJ48=""),"",AH48-AJ48)</f>
        <v>2</v>
      </c>
      <c r="AM48" s="516"/>
      <c r="AN48" s="516"/>
      <c r="AO48" s="516">
        <f t="shared" si="0"/>
        <v>1</v>
      </c>
      <c r="AP48" s="516"/>
      <c r="AQ48" s="140"/>
      <c r="AR48" s="6"/>
      <c r="AS48" s="6"/>
      <c r="AT48" s="38">
        <f t="shared" si="1"/>
        <v>70204</v>
      </c>
      <c r="BC48" s="48"/>
      <c r="BD48" s="48"/>
      <c r="BE48" s="48"/>
      <c r="BF48" s="48"/>
      <c r="BG48" s="48"/>
      <c r="BH48" s="48"/>
      <c r="BI48" s="48"/>
      <c r="BJ48" s="48"/>
      <c r="BK48" s="41"/>
      <c r="BP48" s="46"/>
      <c r="BQ48" s="46"/>
      <c r="BR48" s="46"/>
      <c r="BS48" s="46"/>
      <c r="BT48" s="46"/>
      <c r="BU48" s="46"/>
      <c r="BV48" s="46"/>
      <c r="BW48" s="46"/>
      <c r="BX48" s="46"/>
      <c r="BY48" s="46"/>
      <c r="BZ48" s="46"/>
      <c r="CA48" s="40"/>
    </row>
    <row r="49" spans="2:63" s="33" customFormat="1" ht="22.5" customHeight="1" x14ac:dyDescent="0.4">
      <c r="B49" s="37">
        <v>7</v>
      </c>
      <c r="C49" s="517" t="e">
        <f>AB11</f>
        <v>#REF!</v>
      </c>
      <c r="D49" s="516"/>
      <c r="E49" s="516"/>
      <c r="F49" s="516"/>
      <c r="G49" s="516"/>
      <c r="H49" s="516"/>
      <c r="I49" s="516"/>
      <c r="J49" s="516"/>
      <c r="K49" s="516"/>
      <c r="L49" s="516">
        <f>IF(AD46="","",AD46)</f>
        <v>4</v>
      </c>
      <c r="M49" s="519"/>
      <c r="N49" s="37" t="str">
        <f>IF(OR(L49="",O49=""),"",IF(L49&gt;O49,"○",IF(L49=O49,"△","●")))</f>
        <v>○</v>
      </c>
      <c r="O49" s="520">
        <f>IF(AA46="","",AA46)</f>
        <v>0</v>
      </c>
      <c r="P49" s="452"/>
      <c r="Q49" s="516">
        <f>IF(AD47="","",AD47)</f>
        <v>3</v>
      </c>
      <c r="R49" s="519"/>
      <c r="S49" s="37" t="str">
        <f>IF(OR(Q49="",T49=""),"",IF(Q49&gt;T49,"○",IF(Q49=T49,"△","●")))</f>
        <v>○</v>
      </c>
      <c r="T49" s="520">
        <f>IF(AA47="","",AA47)</f>
        <v>0</v>
      </c>
      <c r="U49" s="452"/>
      <c r="V49" s="516">
        <f>IF(AD48="","",AD48)</f>
        <v>1</v>
      </c>
      <c r="W49" s="519"/>
      <c r="X49" s="37" t="str">
        <f>IF(OR(V49="",Y49=""),"",IF(V49&gt;Y49,"○",IF(V49=Y49,"△","●")))</f>
        <v>●</v>
      </c>
      <c r="Y49" s="520">
        <f>IF(AA48="","",AA48)</f>
        <v>2</v>
      </c>
      <c r="Z49" s="452"/>
      <c r="AA49" s="518"/>
      <c r="AB49" s="518"/>
      <c r="AC49" s="518"/>
      <c r="AD49" s="518"/>
      <c r="AE49" s="518"/>
      <c r="AF49" s="516">
        <f>IF(AND($L49="",$Q49="",$V49="",$AA49=""),"",COUNTIF($L49:$AE49,"○")*3+COUNTIF($L49:$AE49,"△")*1)</f>
        <v>6</v>
      </c>
      <c r="AG49" s="516"/>
      <c r="AH49" s="516">
        <f>IF(AND($L49="",$Q49="",$V49="",$AA49=""),"",SUM($L49,$Q49,$V49,$AA49))</f>
        <v>8</v>
      </c>
      <c r="AI49" s="516"/>
      <c r="AJ49" s="516">
        <f>IF(AND($O49="",$T49="",$Y49="",$AD49),"",SUM($O49,$T49,$Y49,$AD49))</f>
        <v>2</v>
      </c>
      <c r="AK49" s="516"/>
      <c r="AL49" s="516">
        <f>IF(OR(AH49="",AJ49=""),"",AH49-AJ49)</f>
        <v>6</v>
      </c>
      <c r="AM49" s="516"/>
      <c r="AN49" s="516"/>
      <c r="AO49" s="516">
        <f t="shared" si="0"/>
        <v>2</v>
      </c>
      <c r="AP49" s="516"/>
      <c r="AQ49" s="140"/>
      <c r="AR49" s="6"/>
      <c r="AS49" s="6"/>
      <c r="AT49" s="38">
        <f t="shared" si="1"/>
        <v>60608</v>
      </c>
      <c r="BC49" s="48"/>
      <c r="BD49" s="48"/>
      <c r="BE49" s="48"/>
      <c r="BF49" s="48"/>
      <c r="BG49" s="48"/>
      <c r="BH49" s="48"/>
      <c r="BI49" s="48"/>
      <c r="BJ49" s="48"/>
      <c r="BK49" s="41"/>
    </row>
    <row r="50" spans="2:63" x14ac:dyDescent="0.4">
      <c r="BC50" s="44"/>
      <c r="BD50" s="44"/>
      <c r="BE50" s="44"/>
      <c r="BF50" s="44"/>
      <c r="BG50" s="44"/>
      <c r="BH50" s="44"/>
      <c r="BI50" s="44"/>
      <c r="BJ50" s="44"/>
      <c r="BK50" s="44"/>
    </row>
    <row r="51" spans="2:63" x14ac:dyDescent="0.4">
      <c r="D51" s="458" t="s">
        <v>115</v>
      </c>
      <c r="E51" s="458"/>
      <c r="F51" s="458"/>
      <c r="G51" s="458"/>
      <c r="H51" s="458"/>
      <c r="I51" s="458"/>
      <c r="J51" s="458" t="s">
        <v>116</v>
      </c>
      <c r="K51" s="458"/>
      <c r="L51" s="458"/>
      <c r="M51" s="458"/>
      <c r="N51" s="458"/>
      <c r="O51" s="458"/>
      <c r="P51" s="458"/>
      <c r="Q51" s="458"/>
      <c r="R51" s="458"/>
      <c r="S51" s="458" t="s">
        <v>117</v>
      </c>
      <c r="T51" s="458"/>
      <c r="U51" s="458"/>
      <c r="V51" s="458"/>
      <c r="W51" s="458"/>
      <c r="X51" s="458"/>
      <c r="Y51" s="458"/>
      <c r="Z51" s="458"/>
      <c r="AA51" s="458"/>
      <c r="AB51" s="458" t="s">
        <v>119</v>
      </c>
      <c r="AC51" s="458"/>
      <c r="AD51" s="458"/>
      <c r="AE51" s="458" t="s">
        <v>118</v>
      </c>
      <c r="AF51" s="458"/>
      <c r="AG51" s="458"/>
      <c r="AH51" s="458"/>
      <c r="AI51" s="458"/>
      <c r="AJ51" s="458"/>
      <c r="AK51" s="458"/>
      <c r="AL51" s="458"/>
      <c r="AM51" s="458"/>
      <c r="AN51" s="458"/>
      <c r="AO51" s="458"/>
    </row>
    <row r="52" spans="2:63" x14ac:dyDescent="0.4">
      <c r="D52" s="458" t="s">
        <v>120</v>
      </c>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9"/>
      <c r="AC52" s="459"/>
      <c r="AD52" s="459"/>
      <c r="AE52" s="534"/>
      <c r="AF52" s="534"/>
      <c r="AG52" s="534"/>
      <c r="AH52" s="534"/>
      <c r="AI52" s="534"/>
      <c r="AJ52" s="534"/>
      <c r="AK52" s="534"/>
      <c r="AL52" s="534"/>
      <c r="AM52" s="534"/>
      <c r="AN52" s="534"/>
      <c r="AO52" s="534"/>
    </row>
    <row r="53" spans="2:63" x14ac:dyDescent="0.4">
      <c r="D53" s="458" t="s">
        <v>120</v>
      </c>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534"/>
      <c r="AF53" s="534"/>
      <c r="AG53" s="534"/>
      <c r="AH53" s="534"/>
      <c r="AI53" s="534"/>
      <c r="AJ53" s="534"/>
      <c r="AK53" s="534"/>
      <c r="AL53" s="534"/>
      <c r="AM53" s="534"/>
      <c r="AN53" s="534"/>
      <c r="AO53" s="534"/>
    </row>
    <row r="54" spans="2:63" x14ac:dyDescent="0.4">
      <c r="D54" s="458" t="s">
        <v>120</v>
      </c>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534"/>
      <c r="AF54" s="534"/>
      <c r="AG54" s="534"/>
      <c r="AH54" s="534"/>
      <c r="AI54" s="534"/>
      <c r="AJ54" s="534"/>
      <c r="AK54" s="534"/>
      <c r="AL54" s="534"/>
      <c r="AM54" s="534"/>
      <c r="AN54" s="534"/>
      <c r="AO54" s="534"/>
    </row>
  </sheetData>
  <mergeCells count="258">
    <mergeCell ref="D54:I54"/>
    <mergeCell ref="J54:R54"/>
    <mergeCell ref="S54:AA54"/>
    <mergeCell ref="AB54:AD54"/>
    <mergeCell ref="AE54:AO54"/>
    <mergeCell ref="AM39:AR39"/>
    <mergeCell ref="AM40:AR40"/>
    <mergeCell ref="AM41:AR41"/>
    <mergeCell ref="AM42:AR42"/>
    <mergeCell ref="D52:I52"/>
    <mergeCell ref="J52:R52"/>
    <mergeCell ref="S52:AA52"/>
    <mergeCell ref="AB52:AD52"/>
    <mergeCell ref="AE52:AO52"/>
    <mergeCell ref="D53:I53"/>
    <mergeCell ref="J53:R53"/>
    <mergeCell ref="S53:AA53"/>
    <mergeCell ref="AB53:AD53"/>
    <mergeCell ref="AE53:AO53"/>
    <mergeCell ref="AH49:AI49"/>
    <mergeCell ref="AJ49:AK49"/>
    <mergeCell ref="AL49:AN49"/>
    <mergeCell ref="AO49:AP49"/>
    <mergeCell ref="D51:I51"/>
    <mergeCell ref="J51:R51"/>
    <mergeCell ref="S51:AA51"/>
    <mergeCell ref="AB51:AD51"/>
    <mergeCell ref="AE51:AO51"/>
    <mergeCell ref="AO48:AP48"/>
    <mergeCell ref="C49:K49"/>
    <mergeCell ref="L49:M49"/>
    <mergeCell ref="O49:P49"/>
    <mergeCell ref="Q49:R49"/>
    <mergeCell ref="T49:U49"/>
    <mergeCell ref="V49:W49"/>
    <mergeCell ref="Y49:Z49"/>
    <mergeCell ref="AA49:AE49"/>
    <mergeCell ref="AF49:AG49"/>
    <mergeCell ref="AA48:AB48"/>
    <mergeCell ref="AD48:AE48"/>
    <mergeCell ref="AF48:AG48"/>
    <mergeCell ref="AH48:AI48"/>
    <mergeCell ref="AJ48:AK48"/>
    <mergeCell ref="AL48:AN48"/>
    <mergeCell ref="AL46:AN46"/>
    <mergeCell ref="AH47:AI47"/>
    <mergeCell ref="AJ47:AK47"/>
    <mergeCell ref="AL47:AN47"/>
    <mergeCell ref="AO47:AP47"/>
    <mergeCell ref="C48:K48"/>
    <mergeCell ref="L48:M48"/>
    <mergeCell ref="O48:P48"/>
    <mergeCell ref="Q48:R48"/>
    <mergeCell ref="T48:U48"/>
    <mergeCell ref="V48:Z48"/>
    <mergeCell ref="C47:K47"/>
    <mergeCell ref="L47:M47"/>
    <mergeCell ref="O47:P47"/>
    <mergeCell ref="Q47:U47"/>
    <mergeCell ref="V47:W47"/>
    <mergeCell ref="Y47:Z47"/>
    <mergeCell ref="AA47:AB47"/>
    <mergeCell ref="AD47:AE47"/>
    <mergeCell ref="AF47:AG47"/>
    <mergeCell ref="AG41:AI41"/>
    <mergeCell ref="AJ41:AK41"/>
    <mergeCell ref="AH45:AI45"/>
    <mergeCell ref="AJ45:AK45"/>
    <mergeCell ref="AL45:AN45"/>
    <mergeCell ref="AO45:AP45"/>
    <mergeCell ref="C46:K46"/>
    <mergeCell ref="L46:P46"/>
    <mergeCell ref="Q46:R46"/>
    <mergeCell ref="T46:U46"/>
    <mergeCell ref="V46:W46"/>
    <mergeCell ref="Y46:Z46"/>
    <mergeCell ref="B45:K45"/>
    <mergeCell ref="L45:P45"/>
    <mergeCell ref="Q45:U45"/>
    <mergeCell ref="V45:Z45"/>
    <mergeCell ref="AA45:AE45"/>
    <mergeCell ref="AF45:AG45"/>
    <mergeCell ref="AO46:AP46"/>
    <mergeCell ref="AA46:AB46"/>
    <mergeCell ref="AD46:AE46"/>
    <mergeCell ref="AF46:AG46"/>
    <mergeCell ref="AH46:AI46"/>
    <mergeCell ref="AJ46:AK46"/>
    <mergeCell ref="C42:K42"/>
    <mergeCell ref="L42:M42"/>
    <mergeCell ref="O42:P42"/>
    <mergeCell ref="Q42:R42"/>
    <mergeCell ref="T42:U42"/>
    <mergeCell ref="AC40:AD40"/>
    <mergeCell ref="AE40:AF40"/>
    <mergeCell ref="AG40:AI40"/>
    <mergeCell ref="AJ40:AK40"/>
    <mergeCell ref="C41:K41"/>
    <mergeCell ref="L41:M41"/>
    <mergeCell ref="O41:P41"/>
    <mergeCell ref="Q41:U41"/>
    <mergeCell ref="V41:W41"/>
    <mergeCell ref="Y41:Z41"/>
    <mergeCell ref="V42:Z42"/>
    <mergeCell ref="AA42:AB42"/>
    <mergeCell ref="AC42:AD42"/>
    <mergeCell ref="AE42:AF42"/>
    <mergeCell ref="AG42:AI42"/>
    <mergeCell ref="AJ42:AK42"/>
    <mergeCell ref="AA41:AB41"/>
    <mergeCell ref="AC41:AD41"/>
    <mergeCell ref="AE41:AF41"/>
    <mergeCell ref="AE39:AF39"/>
    <mergeCell ref="AG39:AI39"/>
    <mergeCell ref="AJ39:AK39"/>
    <mergeCell ref="C40:K40"/>
    <mergeCell ref="L40:P40"/>
    <mergeCell ref="Q40:R40"/>
    <mergeCell ref="T40:U40"/>
    <mergeCell ref="V40:W40"/>
    <mergeCell ref="Y40:Z40"/>
    <mergeCell ref="AA40:AB40"/>
    <mergeCell ref="B39:K39"/>
    <mergeCell ref="L39:P39"/>
    <mergeCell ref="Q39:U39"/>
    <mergeCell ref="V39:Z39"/>
    <mergeCell ref="AA39:AB39"/>
    <mergeCell ref="AC39:AD39"/>
    <mergeCell ref="Z35:AG36"/>
    <mergeCell ref="AH35:AK36"/>
    <mergeCell ref="AL35:AR36"/>
    <mergeCell ref="S37:T37"/>
    <mergeCell ref="U37:W37"/>
    <mergeCell ref="X37:Y37"/>
    <mergeCell ref="A35:B36"/>
    <mergeCell ref="C35:F36"/>
    <mergeCell ref="G35:J36"/>
    <mergeCell ref="K35:R36"/>
    <mergeCell ref="S35:T36"/>
    <mergeCell ref="X35:Y36"/>
    <mergeCell ref="Z32:AG33"/>
    <mergeCell ref="AH32:AK33"/>
    <mergeCell ref="AL32:AR33"/>
    <mergeCell ref="A34:O34"/>
    <mergeCell ref="P34:R34"/>
    <mergeCell ref="Z34:AB34"/>
    <mergeCell ref="A32:B33"/>
    <mergeCell ref="C32:F33"/>
    <mergeCell ref="G32:J33"/>
    <mergeCell ref="K32:R33"/>
    <mergeCell ref="S32:T33"/>
    <mergeCell ref="X32:Y33"/>
    <mergeCell ref="A30:B31"/>
    <mergeCell ref="C30:F31"/>
    <mergeCell ref="G30:J31"/>
    <mergeCell ref="K30:R31"/>
    <mergeCell ref="S30:T31"/>
    <mergeCell ref="X30:Y31"/>
    <mergeCell ref="Z30:AG31"/>
    <mergeCell ref="AH30:AK31"/>
    <mergeCell ref="AL30:AR31"/>
    <mergeCell ref="A28:B29"/>
    <mergeCell ref="C28:F29"/>
    <mergeCell ref="G28:J29"/>
    <mergeCell ref="K28:R29"/>
    <mergeCell ref="S28:T29"/>
    <mergeCell ref="X28:Y29"/>
    <mergeCell ref="Z28:AG29"/>
    <mergeCell ref="AH28:AK29"/>
    <mergeCell ref="AL28:AR29"/>
    <mergeCell ref="Z24:AG25"/>
    <mergeCell ref="AH24:AK25"/>
    <mergeCell ref="AL24:AR25"/>
    <mergeCell ref="A26:B27"/>
    <mergeCell ref="C26:F27"/>
    <mergeCell ref="G26:J27"/>
    <mergeCell ref="K26:R27"/>
    <mergeCell ref="S26:T27"/>
    <mergeCell ref="X26:Y27"/>
    <mergeCell ref="Z26:AG27"/>
    <mergeCell ref="A24:B25"/>
    <mergeCell ref="C24:F25"/>
    <mergeCell ref="G24:J25"/>
    <mergeCell ref="K24:R25"/>
    <mergeCell ref="S24:T25"/>
    <mergeCell ref="X24:Y25"/>
    <mergeCell ref="AH26:AK27"/>
    <mergeCell ref="AL26:AR27"/>
    <mergeCell ref="A22:B23"/>
    <mergeCell ref="C22:F23"/>
    <mergeCell ref="G22:J23"/>
    <mergeCell ref="K22:R23"/>
    <mergeCell ref="S22:T23"/>
    <mergeCell ref="X22:Y23"/>
    <mergeCell ref="Z22:AG23"/>
    <mergeCell ref="AH22:AK23"/>
    <mergeCell ref="AL22:AR23"/>
    <mergeCell ref="A20:B21"/>
    <mergeCell ref="C20:F21"/>
    <mergeCell ref="G20:J21"/>
    <mergeCell ref="K20:R21"/>
    <mergeCell ref="S20:T21"/>
    <mergeCell ref="X20:Y21"/>
    <mergeCell ref="Z20:AG21"/>
    <mergeCell ref="AH20:AK21"/>
    <mergeCell ref="AL20:AR21"/>
    <mergeCell ref="A18:B19"/>
    <mergeCell ref="C18:F19"/>
    <mergeCell ref="G18:J19"/>
    <mergeCell ref="K18:R19"/>
    <mergeCell ref="S18:T19"/>
    <mergeCell ref="X18:Y19"/>
    <mergeCell ref="Z18:AG19"/>
    <mergeCell ref="AH18:AK19"/>
    <mergeCell ref="AL18:AR19"/>
    <mergeCell ref="AL15:AR15"/>
    <mergeCell ref="A16:B17"/>
    <mergeCell ref="C16:F17"/>
    <mergeCell ref="G16:J17"/>
    <mergeCell ref="K16:R17"/>
    <mergeCell ref="S16:T17"/>
    <mergeCell ref="X16:Y17"/>
    <mergeCell ref="Z16:AG17"/>
    <mergeCell ref="AH16:AK17"/>
    <mergeCell ref="AL16:AR17"/>
    <mergeCell ref="A13:R13"/>
    <mergeCell ref="A14:R14"/>
    <mergeCell ref="A15:B15"/>
    <mergeCell ref="C15:F15"/>
    <mergeCell ref="G15:J15"/>
    <mergeCell ref="K15:R15"/>
    <mergeCell ref="G9:I10"/>
    <mergeCell ref="J9:U10"/>
    <mergeCell ref="Y9:AA10"/>
    <mergeCell ref="S15:Y15"/>
    <mergeCell ref="Z15:AG15"/>
    <mergeCell ref="Y11:AA12"/>
    <mergeCell ref="AB11:AM12"/>
    <mergeCell ref="F5:F10"/>
    <mergeCell ref="G5:I6"/>
    <mergeCell ref="J5:U6"/>
    <mergeCell ref="X5:X12"/>
    <mergeCell ref="Y5:AA6"/>
    <mergeCell ref="AB5:AM6"/>
    <mergeCell ref="G7:I8"/>
    <mergeCell ref="J7:U8"/>
    <mergeCell ref="Y7:AA8"/>
    <mergeCell ref="AB7:AM8"/>
    <mergeCell ref="AH15:AK15"/>
    <mergeCell ref="A1:AR1"/>
    <mergeCell ref="C3:E3"/>
    <mergeCell ref="F3:N3"/>
    <mergeCell ref="O3:R3"/>
    <mergeCell ref="S3:AA3"/>
    <mergeCell ref="AB3:AE3"/>
    <mergeCell ref="AF3:AM3"/>
    <mergeCell ref="AN3:AP3"/>
    <mergeCell ref="AB9:AM10"/>
  </mergeCells>
  <phoneticPr fontId="1"/>
  <conditionalFormatting sqref="AN3:AP3">
    <cfRule type="expression" dxfId="71" priority="17">
      <formula>WEEKDAY(AN3)=7</formula>
    </cfRule>
    <cfRule type="expression" dxfId="70" priority="18">
      <formula>WEEKDAY(AN3)=1</formula>
    </cfRule>
  </conditionalFormatting>
  <conditionalFormatting sqref="AN3:AP3">
    <cfRule type="expression" dxfId="69" priority="15">
      <formula>WEEKDAY(AN3)=7</formula>
    </cfRule>
    <cfRule type="expression" dxfId="68" priority="16">
      <formula>WEEKDAY(AN3)=1</formula>
    </cfRule>
  </conditionalFormatting>
  <conditionalFormatting sqref="AN3:AP3">
    <cfRule type="expression" dxfId="67" priority="13">
      <formula>WEEKDAY(AN3)=7</formula>
    </cfRule>
    <cfRule type="expression" dxfId="66" priority="14">
      <formula>WEEKDAY(AN3)=1</formula>
    </cfRule>
  </conditionalFormatting>
  <conditionalFormatting sqref="AN3:AP3">
    <cfRule type="expression" dxfId="65" priority="11">
      <formula>WEEKDAY(AN3)=7</formula>
    </cfRule>
    <cfRule type="expression" dxfId="64" priority="12">
      <formula>WEEKDAY(AN3)=1</formula>
    </cfRule>
  </conditionalFormatting>
  <conditionalFormatting sqref="AN3:AP3">
    <cfRule type="expression" dxfId="63" priority="9">
      <formula>WEEKDAY(AN3)=7</formula>
    </cfRule>
    <cfRule type="expression" dxfId="62" priority="10">
      <formula>WEEKDAY(AN3)=1</formula>
    </cfRule>
  </conditionalFormatting>
  <conditionalFormatting sqref="AN3:AP3">
    <cfRule type="expression" dxfId="61" priority="7">
      <formula>WEEKDAY(AN3)=7</formula>
    </cfRule>
    <cfRule type="expression" dxfId="60" priority="8">
      <formula>WEEKDAY(AN3)=1</formula>
    </cfRule>
  </conditionalFormatting>
  <conditionalFormatting sqref="AN3:AP3">
    <cfRule type="expression" dxfId="59" priority="5">
      <formula>WEEKDAY(AN3)=7</formula>
    </cfRule>
    <cfRule type="expression" dxfId="58" priority="6">
      <formula>WEEKDAY(AN3)=1</formula>
    </cfRule>
  </conditionalFormatting>
  <conditionalFormatting sqref="AN3:AP3">
    <cfRule type="expression" dxfId="57" priority="3">
      <formula>WEEKDAY(AN3)=7</formula>
    </cfRule>
    <cfRule type="expression" dxfId="56" priority="4">
      <formula>WEEKDAY(AN3)=1</formula>
    </cfRule>
  </conditionalFormatting>
  <conditionalFormatting sqref="AN3:AP3">
    <cfRule type="expression" dxfId="55" priority="1">
      <formula>WEEKDAY(AN3)=7</formula>
    </cfRule>
    <cfRule type="expression" dxfId="54" priority="2">
      <formula>WEEKDAY(AN3)=1</formula>
    </cfRule>
  </conditionalFormatting>
  <printOptions horizontalCentered="1"/>
  <pageMargins left="0.19685039370078741" right="0.19685039370078741" top="0.39370078740157483" bottom="0"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FCCAE-F8CF-4E62-8504-0C7846A4EC6B}">
  <sheetPr>
    <tabColor rgb="FFFFFF00"/>
  </sheetPr>
  <dimension ref="A1:CA54"/>
  <sheetViews>
    <sheetView view="pageBreakPreview" zoomScaleNormal="100" zoomScaleSheetLayoutView="100" workbookViewId="0">
      <selection activeCell="AV1" sqref="AV1"/>
    </sheetView>
  </sheetViews>
  <sheetFormatPr defaultRowHeight="14.25" x14ac:dyDescent="0.4"/>
  <cols>
    <col min="1" max="44" width="2" style="1" customWidth="1"/>
    <col min="45" max="47" width="2" style="1" hidden="1" customWidth="1"/>
    <col min="48" max="108" width="2" style="1" customWidth="1"/>
    <col min="109" max="111" width="3.125" style="1" customWidth="1"/>
    <col min="112" max="112" width="9" style="1"/>
    <col min="113" max="115" width="3.125" style="1" customWidth="1"/>
    <col min="116" max="16384" width="9" style="1"/>
  </cols>
  <sheetData>
    <row r="1" spans="1:47" ht="17.25" x14ac:dyDescent="0.4">
      <c r="A1" s="454" t="s">
        <v>130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row>
    <row r="2" spans="1:47" x14ac:dyDescent="0.4">
      <c r="AA2" s="2"/>
      <c r="AB2" s="2"/>
    </row>
    <row r="3" spans="1:47" x14ac:dyDescent="0.4">
      <c r="C3" s="458" t="s">
        <v>112</v>
      </c>
      <c r="D3" s="458"/>
      <c r="E3" s="458"/>
      <c r="F3" s="459">
        <f>'宇河予選　１０月1７日組合せ'!D53</f>
        <v>0</v>
      </c>
      <c r="G3" s="459"/>
      <c r="H3" s="459"/>
      <c r="I3" s="459"/>
      <c r="J3" s="459"/>
      <c r="K3" s="459"/>
      <c r="L3" s="459"/>
      <c r="M3" s="459"/>
      <c r="N3" s="459"/>
      <c r="O3" s="458" t="s">
        <v>113</v>
      </c>
      <c r="P3" s="458"/>
      <c r="Q3" s="458"/>
      <c r="R3" s="458"/>
      <c r="S3" s="469">
        <f>'宇河予選　１０月1７日組合せ'!G66</f>
        <v>0</v>
      </c>
      <c r="T3" s="458"/>
      <c r="U3" s="458"/>
      <c r="V3" s="458"/>
      <c r="W3" s="458"/>
      <c r="X3" s="458"/>
      <c r="Y3" s="458"/>
      <c r="Z3" s="458"/>
      <c r="AA3" s="458"/>
      <c r="AB3" s="458" t="s">
        <v>114</v>
      </c>
      <c r="AC3" s="458"/>
      <c r="AD3" s="458"/>
      <c r="AE3" s="458"/>
      <c r="AF3" s="470">
        <v>43814</v>
      </c>
      <c r="AG3" s="471"/>
      <c r="AH3" s="471"/>
      <c r="AI3" s="471"/>
      <c r="AJ3" s="471"/>
      <c r="AK3" s="471"/>
      <c r="AL3" s="471"/>
      <c r="AM3" s="471"/>
      <c r="AN3" s="527" t="str">
        <f>"（"&amp;TEXT(AF3,"aaa")&amp;"）"</f>
        <v>（日）</v>
      </c>
      <c r="AO3" s="527"/>
      <c r="AP3" s="528"/>
    </row>
    <row r="4" spans="1:47" x14ac:dyDescent="0.4">
      <c r="S4" s="2"/>
      <c r="T4" s="2"/>
      <c r="U4" s="2"/>
      <c r="V4" s="2"/>
    </row>
    <row r="5" spans="1:47" ht="6.75" customHeight="1" x14ac:dyDescent="0.4">
      <c r="B5" s="139"/>
      <c r="C5" s="139"/>
      <c r="D5" s="49"/>
      <c r="F5" s="451" t="s">
        <v>133</v>
      </c>
      <c r="G5" s="460">
        <v>1</v>
      </c>
      <c r="H5" s="461"/>
      <c r="I5" s="461"/>
      <c r="J5" s="465" t="e">
        <f>'宇河予選　１０月1７日組合せ'!#REF!</f>
        <v>#REF!</v>
      </c>
      <c r="K5" s="465"/>
      <c r="L5" s="465"/>
      <c r="M5" s="465"/>
      <c r="N5" s="465"/>
      <c r="O5" s="465"/>
      <c r="P5" s="465"/>
      <c r="Q5" s="465"/>
      <c r="R5" s="466"/>
      <c r="S5" s="466"/>
      <c r="T5" s="466"/>
      <c r="U5" s="466"/>
      <c r="W5" s="5"/>
      <c r="X5" s="451" t="s">
        <v>134</v>
      </c>
      <c r="Y5" s="460">
        <v>4</v>
      </c>
      <c r="Z5" s="461"/>
      <c r="AA5" s="461"/>
      <c r="AB5" s="465" t="e">
        <f>'宇河予選　１０月1７日組合せ'!#REF!</f>
        <v>#REF!</v>
      </c>
      <c r="AC5" s="465"/>
      <c r="AD5" s="465"/>
      <c r="AE5" s="465"/>
      <c r="AF5" s="465"/>
      <c r="AG5" s="465"/>
      <c r="AH5" s="465"/>
      <c r="AI5" s="465"/>
      <c r="AJ5" s="466"/>
      <c r="AK5" s="466"/>
      <c r="AL5" s="466"/>
      <c r="AM5" s="466"/>
    </row>
    <row r="6" spans="1:47" ht="6.75" customHeight="1" x14ac:dyDescent="0.4">
      <c r="B6" s="139"/>
      <c r="C6" s="139"/>
      <c r="D6" s="49"/>
      <c r="F6" s="451"/>
      <c r="G6" s="453"/>
      <c r="H6" s="453"/>
      <c r="I6" s="453"/>
      <c r="J6" s="453"/>
      <c r="K6" s="453"/>
      <c r="L6" s="453"/>
      <c r="M6" s="453"/>
      <c r="N6" s="453"/>
      <c r="O6" s="453"/>
      <c r="P6" s="453"/>
      <c r="Q6" s="453"/>
      <c r="R6" s="453"/>
      <c r="S6" s="453"/>
      <c r="T6" s="453"/>
      <c r="U6" s="453"/>
      <c r="W6" s="5"/>
      <c r="X6" s="451"/>
      <c r="Y6" s="453"/>
      <c r="Z6" s="453"/>
      <c r="AA6" s="453"/>
      <c r="AB6" s="453"/>
      <c r="AC6" s="453"/>
      <c r="AD6" s="453"/>
      <c r="AE6" s="453"/>
      <c r="AF6" s="453"/>
      <c r="AG6" s="453"/>
      <c r="AH6" s="453"/>
      <c r="AI6" s="453"/>
      <c r="AJ6" s="453"/>
      <c r="AK6" s="453"/>
      <c r="AL6" s="453"/>
      <c r="AM6" s="453"/>
    </row>
    <row r="7" spans="1:47" ht="6.75" customHeight="1" x14ac:dyDescent="0.4">
      <c r="B7" s="139"/>
      <c r="C7" s="139"/>
      <c r="D7" s="49"/>
      <c r="F7" s="452"/>
      <c r="G7" s="460">
        <v>2</v>
      </c>
      <c r="H7" s="461"/>
      <c r="I7" s="461"/>
      <c r="J7" s="465">
        <f>'宇河予選　１０月1７日組合せ'!G64</f>
        <v>0</v>
      </c>
      <c r="K7" s="465"/>
      <c r="L7" s="465"/>
      <c r="M7" s="465"/>
      <c r="N7" s="465"/>
      <c r="O7" s="465"/>
      <c r="P7" s="465"/>
      <c r="Q7" s="465"/>
      <c r="R7" s="466"/>
      <c r="S7" s="466"/>
      <c r="T7" s="466"/>
      <c r="U7" s="466"/>
      <c r="W7" s="5"/>
      <c r="X7" s="452"/>
      <c r="Y7" s="460">
        <v>5</v>
      </c>
      <c r="Z7" s="461"/>
      <c r="AA7" s="461"/>
      <c r="AB7" s="465">
        <f>'宇河予選　１０月1７日組合せ'!G69</f>
        <v>0</v>
      </c>
      <c r="AC7" s="465"/>
      <c r="AD7" s="465"/>
      <c r="AE7" s="465"/>
      <c r="AF7" s="465"/>
      <c r="AG7" s="465"/>
      <c r="AH7" s="465"/>
      <c r="AI7" s="465"/>
      <c r="AJ7" s="466"/>
      <c r="AK7" s="466"/>
      <c r="AL7" s="466"/>
      <c r="AM7" s="466"/>
    </row>
    <row r="8" spans="1:47" ht="6.75" customHeight="1" x14ac:dyDescent="0.4">
      <c r="B8" s="139"/>
      <c r="C8" s="139"/>
      <c r="D8" s="49"/>
      <c r="F8" s="452"/>
      <c r="G8" s="453"/>
      <c r="H8" s="453"/>
      <c r="I8" s="453"/>
      <c r="J8" s="453"/>
      <c r="K8" s="453"/>
      <c r="L8" s="453"/>
      <c r="M8" s="453"/>
      <c r="N8" s="453"/>
      <c r="O8" s="453"/>
      <c r="P8" s="453"/>
      <c r="Q8" s="453"/>
      <c r="R8" s="453"/>
      <c r="S8" s="453"/>
      <c r="T8" s="453"/>
      <c r="U8" s="453"/>
      <c r="W8" s="5"/>
      <c r="X8" s="452"/>
      <c r="Y8" s="453"/>
      <c r="Z8" s="453"/>
      <c r="AA8" s="453"/>
      <c r="AB8" s="453"/>
      <c r="AC8" s="453"/>
      <c r="AD8" s="453"/>
      <c r="AE8" s="453"/>
      <c r="AF8" s="453"/>
      <c r="AG8" s="453"/>
      <c r="AH8" s="453"/>
      <c r="AI8" s="453"/>
      <c r="AJ8" s="453"/>
      <c r="AK8" s="453"/>
      <c r="AL8" s="453"/>
      <c r="AM8" s="453"/>
    </row>
    <row r="9" spans="1:47" ht="6.75" customHeight="1" x14ac:dyDescent="0.4">
      <c r="B9" s="139"/>
      <c r="C9" s="139"/>
      <c r="D9" s="49"/>
      <c r="F9" s="452"/>
      <c r="G9" s="462">
        <v>3</v>
      </c>
      <c r="H9" s="463"/>
      <c r="I9" s="463"/>
      <c r="J9" s="467">
        <f>'宇河予選　１０月1７日組合せ'!G66</f>
        <v>0</v>
      </c>
      <c r="K9" s="467"/>
      <c r="L9" s="467"/>
      <c r="M9" s="467"/>
      <c r="N9" s="467"/>
      <c r="O9" s="467"/>
      <c r="P9" s="467"/>
      <c r="Q9" s="467"/>
      <c r="R9" s="468"/>
      <c r="S9" s="468"/>
      <c r="T9" s="468"/>
      <c r="U9" s="468"/>
      <c r="W9" s="5"/>
      <c r="X9" s="452"/>
      <c r="Y9" s="460">
        <v>6</v>
      </c>
      <c r="Z9" s="461"/>
      <c r="AA9" s="461"/>
      <c r="AB9" s="465">
        <f>'宇河予選　１０月1７日組合せ'!G71</f>
        <v>0</v>
      </c>
      <c r="AC9" s="465"/>
      <c r="AD9" s="465"/>
      <c r="AE9" s="465"/>
      <c r="AF9" s="465"/>
      <c r="AG9" s="465"/>
      <c r="AH9" s="465"/>
      <c r="AI9" s="465"/>
      <c r="AJ9" s="466"/>
      <c r="AK9" s="466"/>
      <c r="AL9" s="466"/>
      <c r="AM9" s="466"/>
      <c r="AN9" s="44"/>
    </row>
    <row r="10" spans="1:47" ht="6.75" customHeight="1" x14ac:dyDescent="0.4">
      <c r="B10" s="139"/>
      <c r="C10" s="139"/>
      <c r="D10" s="49"/>
      <c r="F10" s="453"/>
      <c r="G10" s="464"/>
      <c r="H10" s="464"/>
      <c r="I10" s="464"/>
      <c r="J10" s="464"/>
      <c r="K10" s="464"/>
      <c r="L10" s="464"/>
      <c r="M10" s="464"/>
      <c r="N10" s="464"/>
      <c r="O10" s="464"/>
      <c r="P10" s="464"/>
      <c r="Q10" s="464"/>
      <c r="R10" s="464"/>
      <c r="S10" s="464"/>
      <c r="T10" s="464"/>
      <c r="U10" s="464"/>
      <c r="W10" s="5"/>
      <c r="X10" s="452"/>
      <c r="Y10" s="453"/>
      <c r="Z10" s="453"/>
      <c r="AA10" s="453"/>
      <c r="AB10" s="453"/>
      <c r="AC10" s="453"/>
      <c r="AD10" s="453"/>
      <c r="AE10" s="453"/>
      <c r="AF10" s="453"/>
      <c r="AG10" s="453"/>
      <c r="AH10" s="453"/>
      <c r="AI10" s="453"/>
      <c r="AJ10" s="453"/>
      <c r="AK10" s="453"/>
      <c r="AL10" s="453"/>
      <c r="AM10" s="453"/>
      <c r="AN10" s="44"/>
    </row>
    <row r="11" spans="1:47" ht="6.75" customHeight="1" x14ac:dyDescent="0.4">
      <c r="B11" s="139"/>
      <c r="C11" s="139"/>
      <c r="D11" s="49"/>
      <c r="F11" s="49"/>
      <c r="G11" s="7"/>
      <c r="H11" s="50"/>
      <c r="I11" s="50"/>
      <c r="J11" s="51"/>
      <c r="K11" s="51"/>
      <c r="L11" s="51"/>
      <c r="M11" s="51"/>
      <c r="N11" s="52"/>
      <c r="O11" s="52"/>
      <c r="P11" s="52"/>
      <c r="Q11" s="52"/>
      <c r="R11" s="53"/>
      <c r="S11" s="54"/>
      <c r="T11" s="54"/>
      <c r="U11" s="6"/>
      <c r="W11" s="5"/>
      <c r="X11" s="536"/>
      <c r="Y11" s="452">
        <v>7</v>
      </c>
      <c r="Z11" s="536"/>
      <c r="AA11" s="536"/>
      <c r="AB11" s="465">
        <f>'宇河予選　１０月1７日組合せ'!G73</f>
        <v>0</v>
      </c>
      <c r="AC11" s="465"/>
      <c r="AD11" s="465"/>
      <c r="AE11" s="465"/>
      <c r="AF11" s="465"/>
      <c r="AG11" s="465"/>
      <c r="AH11" s="465"/>
      <c r="AI11" s="465"/>
      <c r="AJ11" s="466"/>
      <c r="AK11" s="466"/>
      <c r="AL11" s="466"/>
      <c r="AM11" s="466"/>
    </row>
    <row r="12" spans="1:47" ht="6.75" customHeight="1" x14ac:dyDescent="0.4">
      <c r="B12" s="139"/>
      <c r="C12" s="139"/>
      <c r="D12" s="49"/>
      <c r="F12" s="49"/>
      <c r="G12" s="7"/>
      <c r="H12" s="50"/>
      <c r="I12" s="50"/>
      <c r="J12" s="51"/>
      <c r="K12" s="51"/>
      <c r="L12" s="51"/>
      <c r="M12" s="51"/>
      <c r="N12" s="52"/>
      <c r="O12" s="52"/>
      <c r="P12" s="52"/>
      <c r="Q12" s="52"/>
      <c r="R12" s="53"/>
      <c r="S12" s="54"/>
      <c r="T12" s="54"/>
      <c r="U12" s="6"/>
      <c r="W12" s="5"/>
      <c r="X12" s="453"/>
      <c r="Y12" s="453"/>
      <c r="Z12" s="453"/>
      <c r="AA12" s="453"/>
      <c r="AB12" s="453"/>
      <c r="AC12" s="453"/>
      <c r="AD12" s="453"/>
      <c r="AE12" s="453"/>
      <c r="AF12" s="453"/>
      <c r="AG12" s="453"/>
      <c r="AH12" s="453"/>
      <c r="AI12" s="453"/>
      <c r="AJ12" s="453"/>
      <c r="AK12" s="453"/>
      <c r="AL12" s="453"/>
      <c r="AM12" s="453"/>
    </row>
    <row r="13" spans="1:47" ht="14.25" customHeight="1" x14ac:dyDescent="0.4">
      <c r="A13" s="449" t="s">
        <v>149</v>
      </c>
      <c r="B13" s="450"/>
      <c r="C13" s="450"/>
      <c r="D13" s="450"/>
      <c r="E13" s="450"/>
      <c r="F13" s="450"/>
      <c r="G13" s="450"/>
      <c r="H13" s="450"/>
      <c r="I13" s="450"/>
      <c r="J13" s="450"/>
      <c r="K13" s="450"/>
      <c r="L13" s="450"/>
      <c r="M13" s="450"/>
      <c r="N13" s="450"/>
      <c r="O13" s="450"/>
      <c r="P13" s="450"/>
      <c r="Q13" s="450"/>
      <c r="R13" s="450"/>
      <c r="S13" s="3"/>
      <c r="T13" s="3"/>
      <c r="U13" s="3"/>
      <c r="V13" s="3"/>
      <c r="W13" s="3"/>
      <c r="X13" s="3"/>
      <c r="Y13" s="3"/>
      <c r="Z13" s="4"/>
      <c r="AA13" s="4"/>
      <c r="AB13" s="5"/>
      <c r="AC13" s="5"/>
      <c r="AD13" s="5"/>
      <c r="AE13" s="6"/>
      <c r="AF13" s="7"/>
      <c r="AG13" s="8"/>
      <c r="AH13" s="8"/>
      <c r="AI13" s="9"/>
      <c r="AJ13" s="9"/>
      <c r="AK13" s="9"/>
      <c r="AL13" s="9"/>
      <c r="AM13" s="9"/>
      <c r="AN13" s="9"/>
      <c r="AO13" s="9"/>
      <c r="AP13" s="3"/>
      <c r="AQ13" s="3"/>
      <c r="AR13" s="3"/>
    </row>
    <row r="14" spans="1:47" ht="17.25" customHeight="1" x14ac:dyDescent="0.4">
      <c r="A14" s="440" t="s">
        <v>90</v>
      </c>
      <c r="B14" s="440"/>
      <c r="C14" s="440"/>
      <c r="D14" s="440"/>
      <c r="E14" s="440"/>
      <c r="F14" s="440"/>
      <c r="G14" s="440"/>
      <c r="H14" s="440"/>
      <c r="I14" s="441"/>
      <c r="J14" s="441"/>
      <c r="K14" s="441"/>
      <c r="L14" s="441"/>
      <c r="M14" s="441"/>
      <c r="N14" s="441"/>
      <c r="O14" s="441"/>
      <c r="P14" s="441"/>
      <c r="Q14" s="441"/>
      <c r="R14" s="441"/>
      <c r="T14" s="10"/>
      <c r="X14" s="10"/>
      <c r="Z14" s="10"/>
      <c r="AB14" s="10"/>
      <c r="AF14" s="11"/>
      <c r="AG14" s="10"/>
      <c r="AH14" s="10"/>
      <c r="AI14" s="10"/>
      <c r="AJ14" s="10"/>
      <c r="AK14" s="10"/>
      <c r="AL14" s="10"/>
    </row>
    <row r="15" spans="1:47" ht="28.5" customHeight="1" x14ac:dyDescent="0.4">
      <c r="A15" s="442"/>
      <c r="B15" s="443"/>
      <c r="C15" s="444" t="s">
        <v>91</v>
      </c>
      <c r="D15" s="445"/>
      <c r="E15" s="445"/>
      <c r="F15" s="446"/>
      <c r="G15" s="447" t="s">
        <v>92</v>
      </c>
      <c r="H15" s="445"/>
      <c r="I15" s="445"/>
      <c r="J15" s="446"/>
      <c r="K15" s="448" t="s">
        <v>93</v>
      </c>
      <c r="L15" s="448"/>
      <c r="M15" s="448"/>
      <c r="N15" s="448"/>
      <c r="O15" s="448"/>
      <c r="P15" s="448"/>
      <c r="Q15" s="448"/>
      <c r="R15" s="448"/>
      <c r="S15" s="448" t="s">
        <v>94</v>
      </c>
      <c r="T15" s="448"/>
      <c r="U15" s="448"/>
      <c r="V15" s="448"/>
      <c r="W15" s="448"/>
      <c r="X15" s="448"/>
      <c r="Y15" s="448"/>
      <c r="Z15" s="444" t="s">
        <v>93</v>
      </c>
      <c r="AA15" s="445"/>
      <c r="AB15" s="445"/>
      <c r="AC15" s="445"/>
      <c r="AD15" s="445"/>
      <c r="AE15" s="445"/>
      <c r="AF15" s="445"/>
      <c r="AG15" s="446"/>
      <c r="AH15" s="447" t="s">
        <v>92</v>
      </c>
      <c r="AI15" s="455"/>
      <c r="AJ15" s="445"/>
      <c r="AK15" s="446"/>
      <c r="AL15" s="456" t="s">
        <v>121</v>
      </c>
      <c r="AM15" s="456"/>
      <c r="AN15" s="456"/>
      <c r="AO15" s="456"/>
      <c r="AP15" s="456"/>
      <c r="AQ15" s="456"/>
      <c r="AR15" s="457"/>
    </row>
    <row r="16" spans="1:47" ht="14.25" customHeight="1" x14ac:dyDescent="0.4">
      <c r="A16" s="472" t="s">
        <v>0</v>
      </c>
      <c r="B16" s="473"/>
      <c r="C16" s="476">
        <v>0.375</v>
      </c>
      <c r="D16" s="477"/>
      <c r="E16" s="477"/>
      <c r="F16" s="473"/>
      <c r="G16" s="476"/>
      <c r="H16" s="477"/>
      <c r="I16" s="477"/>
      <c r="J16" s="473"/>
      <c r="K16" s="480" t="str">
        <f>IFERROR(VLOOKUP(AT16,$G$5:$U$9,4,0),"")&amp;IFERROR(VLOOKUP(AT16,$Y$5:$AM$11,4,0),"")</f>
        <v/>
      </c>
      <c r="L16" s="480"/>
      <c r="M16" s="480"/>
      <c r="N16" s="480"/>
      <c r="O16" s="480"/>
      <c r="P16" s="480"/>
      <c r="Q16" s="480"/>
      <c r="R16" s="480"/>
      <c r="S16" s="482">
        <f>IF(OR(U16="",U17=""),"",U16+U17)</f>
        <v>1</v>
      </c>
      <c r="T16" s="483"/>
      <c r="U16" s="12">
        <v>0</v>
      </c>
      <c r="V16" s="12" t="s">
        <v>12</v>
      </c>
      <c r="W16" s="12">
        <v>1</v>
      </c>
      <c r="X16" s="482">
        <f>IF(OR(W16="",W17=""),"",W16+W17)</f>
        <v>3</v>
      </c>
      <c r="Y16" s="483"/>
      <c r="Z16" s="485" t="str">
        <f>IFERROR(VLOOKUP(AU16,$G$5:$U$9,4,0),"")&amp;IFERROR(VLOOKUP(AU16,$Y$5:$AM$11,4,0),"")</f>
        <v>0</v>
      </c>
      <c r="AA16" s="485"/>
      <c r="AB16" s="485"/>
      <c r="AC16" s="485"/>
      <c r="AD16" s="485"/>
      <c r="AE16" s="485"/>
      <c r="AF16" s="485"/>
      <c r="AG16" s="485"/>
      <c r="AH16" s="472"/>
      <c r="AI16" s="487"/>
      <c r="AJ16" s="477"/>
      <c r="AK16" s="473"/>
      <c r="AL16" s="488">
        <f>'宇河予選　１０月1７日組合せ'!AA63</f>
        <v>0</v>
      </c>
      <c r="AM16" s="489"/>
      <c r="AN16" s="489"/>
      <c r="AO16" s="489"/>
      <c r="AP16" s="489"/>
      <c r="AQ16" s="489"/>
      <c r="AR16" s="490"/>
      <c r="AT16" s="1">
        <v>1</v>
      </c>
      <c r="AU16" s="1">
        <v>2</v>
      </c>
    </row>
    <row r="17" spans="1:47" ht="14.25" customHeight="1" x14ac:dyDescent="0.4">
      <c r="A17" s="474"/>
      <c r="B17" s="475"/>
      <c r="C17" s="478"/>
      <c r="D17" s="479"/>
      <c r="E17" s="479"/>
      <c r="F17" s="475"/>
      <c r="G17" s="478"/>
      <c r="H17" s="479"/>
      <c r="I17" s="479"/>
      <c r="J17" s="475"/>
      <c r="K17" s="481"/>
      <c r="L17" s="481"/>
      <c r="M17" s="481"/>
      <c r="N17" s="481"/>
      <c r="O17" s="481"/>
      <c r="P17" s="481"/>
      <c r="Q17" s="481"/>
      <c r="R17" s="481"/>
      <c r="S17" s="474"/>
      <c r="T17" s="484"/>
      <c r="U17" s="12">
        <v>1</v>
      </c>
      <c r="V17" s="12" t="s">
        <v>12</v>
      </c>
      <c r="W17" s="12">
        <v>2</v>
      </c>
      <c r="X17" s="474"/>
      <c r="Y17" s="484"/>
      <c r="Z17" s="486"/>
      <c r="AA17" s="486"/>
      <c r="AB17" s="486"/>
      <c r="AC17" s="486"/>
      <c r="AD17" s="486"/>
      <c r="AE17" s="486"/>
      <c r="AF17" s="486"/>
      <c r="AG17" s="486"/>
      <c r="AH17" s="478"/>
      <c r="AI17" s="479"/>
      <c r="AJ17" s="479"/>
      <c r="AK17" s="475"/>
      <c r="AL17" s="491"/>
      <c r="AM17" s="492"/>
      <c r="AN17" s="492"/>
      <c r="AO17" s="492"/>
      <c r="AP17" s="492"/>
      <c r="AQ17" s="492"/>
      <c r="AR17" s="493"/>
    </row>
    <row r="18" spans="1:47" ht="14.25" customHeight="1" x14ac:dyDescent="0.4">
      <c r="A18" s="472" t="s">
        <v>9</v>
      </c>
      <c r="B18" s="473"/>
      <c r="C18" s="476">
        <v>0.40277777777777773</v>
      </c>
      <c r="D18" s="477"/>
      <c r="E18" s="477"/>
      <c r="F18" s="473"/>
      <c r="G18" s="476"/>
      <c r="H18" s="477"/>
      <c r="I18" s="477"/>
      <c r="J18" s="473"/>
      <c r="K18" s="480" t="str">
        <f>IFERROR(VLOOKUP(AT18,$G$5:$U$9,4,0),"")&amp;IFERROR(VLOOKUP(AT18,$Y$5:$AM$11,4,0),"")</f>
        <v/>
      </c>
      <c r="L18" s="480"/>
      <c r="M18" s="480"/>
      <c r="N18" s="480"/>
      <c r="O18" s="480"/>
      <c r="P18" s="480"/>
      <c r="Q18" s="480"/>
      <c r="R18" s="480"/>
      <c r="S18" s="482">
        <f>IF(OR(U18="",U19=""),"",U18+U19)</f>
        <v>4</v>
      </c>
      <c r="T18" s="483"/>
      <c r="U18" s="12">
        <v>2</v>
      </c>
      <c r="V18" s="12" t="s">
        <v>12</v>
      </c>
      <c r="W18" s="12">
        <v>0</v>
      </c>
      <c r="X18" s="482">
        <f>IF(OR(W18="",W19=""),"",W18+W19)</f>
        <v>0</v>
      </c>
      <c r="Y18" s="483"/>
      <c r="Z18" s="485" t="str">
        <f>IFERROR(VLOOKUP(AU18,$G$5:$U$9,4,0),"")&amp;IFERROR(VLOOKUP(AU18,$Y$5:$AM$11,4,0),"")</f>
        <v>0</v>
      </c>
      <c r="AA18" s="485"/>
      <c r="AB18" s="485"/>
      <c r="AC18" s="485"/>
      <c r="AD18" s="485"/>
      <c r="AE18" s="485"/>
      <c r="AF18" s="485"/>
      <c r="AG18" s="485"/>
      <c r="AH18" s="472"/>
      <c r="AI18" s="487"/>
      <c r="AJ18" s="477"/>
      <c r="AK18" s="473"/>
      <c r="AL18" s="488">
        <f>'宇河予選　１０月1７日組合せ'!AA64</f>
        <v>0</v>
      </c>
      <c r="AM18" s="489"/>
      <c r="AN18" s="489"/>
      <c r="AO18" s="489"/>
      <c r="AP18" s="489"/>
      <c r="AQ18" s="489"/>
      <c r="AR18" s="490"/>
      <c r="AT18" s="1">
        <v>4</v>
      </c>
      <c r="AU18" s="1">
        <v>5</v>
      </c>
    </row>
    <row r="19" spans="1:47" ht="14.25" customHeight="1" x14ac:dyDescent="0.4">
      <c r="A19" s="474"/>
      <c r="B19" s="475"/>
      <c r="C19" s="478"/>
      <c r="D19" s="479"/>
      <c r="E19" s="479"/>
      <c r="F19" s="475"/>
      <c r="G19" s="478"/>
      <c r="H19" s="479"/>
      <c r="I19" s="479"/>
      <c r="J19" s="475"/>
      <c r="K19" s="481"/>
      <c r="L19" s="481"/>
      <c r="M19" s="481"/>
      <c r="N19" s="481"/>
      <c r="O19" s="481"/>
      <c r="P19" s="481"/>
      <c r="Q19" s="481"/>
      <c r="R19" s="481"/>
      <c r="S19" s="474"/>
      <c r="T19" s="484"/>
      <c r="U19" s="12">
        <v>2</v>
      </c>
      <c r="V19" s="12" t="s">
        <v>12</v>
      </c>
      <c r="W19" s="12">
        <v>0</v>
      </c>
      <c r="X19" s="474"/>
      <c r="Y19" s="484"/>
      <c r="Z19" s="486"/>
      <c r="AA19" s="486"/>
      <c r="AB19" s="486"/>
      <c r="AC19" s="486"/>
      <c r="AD19" s="486"/>
      <c r="AE19" s="486"/>
      <c r="AF19" s="486"/>
      <c r="AG19" s="486"/>
      <c r="AH19" s="478"/>
      <c r="AI19" s="479"/>
      <c r="AJ19" s="479"/>
      <c r="AK19" s="475"/>
      <c r="AL19" s="491"/>
      <c r="AM19" s="492"/>
      <c r="AN19" s="492"/>
      <c r="AO19" s="492"/>
      <c r="AP19" s="492"/>
      <c r="AQ19" s="492"/>
      <c r="AR19" s="493"/>
    </row>
    <row r="20" spans="1:47" ht="14.25" customHeight="1" x14ac:dyDescent="0.4">
      <c r="A20" s="472" t="s">
        <v>1</v>
      </c>
      <c r="B20" s="473"/>
      <c r="C20" s="476">
        <v>0.43055555555555558</v>
      </c>
      <c r="D20" s="477"/>
      <c r="E20" s="477"/>
      <c r="F20" s="473"/>
      <c r="G20" s="476"/>
      <c r="H20" s="477"/>
      <c r="I20" s="477"/>
      <c r="J20" s="473"/>
      <c r="K20" s="480" t="str">
        <f>IFERROR(VLOOKUP(AT20,$G$5:$U$9,4,0),"")&amp;IFERROR(VLOOKUP(AT20,$Y$5:$AM$11,4,0),"")</f>
        <v>0</v>
      </c>
      <c r="L20" s="480"/>
      <c r="M20" s="480"/>
      <c r="N20" s="480"/>
      <c r="O20" s="480"/>
      <c r="P20" s="480"/>
      <c r="Q20" s="480"/>
      <c r="R20" s="480"/>
      <c r="S20" s="482">
        <f>IF(OR(U20="",U21=""),"",U20+U21)</f>
        <v>3</v>
      </c>
      <c r="T20" s="483"/>
      <c r="U20" s="12">
        <v>2</v>
      </c>
      <c r="V20" s="12" t="s">
        <v>12</v>
      </c>
      <c r="W20" s="12">
        <v>0</v>
      </c>
      <c r="X20" s="482">
        <f>IF(OR(W20="",W21=""),"",W20+W21)</f>
        <v>0</v>
      </c>
      <c r="Y20" s="483"/>
      <c r="Z20" s="485" t="str">
        <f>IFERROR(VLOOKUP(AU20,$G$5:$U$9,4,0),"")&amp;IFERROR(VLOOKUP(AU20,$Y$5:$AM$11,4,0),"")</f>
        <v>0</v>
      </c>
      <c r="AA20" s="485"/>
      <c r="AB20" s="485"/>
      <c r="AC20" s="485"/>
      <c r="AD20" s="485"/>
      <c r="AE20" s="485"/>
      <c r="AF20" s="485"/>
      <c r="AG20" s="485"/>
      <c r="AH20" s="472"/>
      <c r="AI20" s="487"/>
      <c r="AJ20" s="477"/>
      <c r="AK20" s="473"/>
      <c r="AL20" s="488">
        <f>'宇河予選　１０月1７日組合せ'!AA65</f>
        <v>0</v>
      </c>
      <c r="AM20" s="489"/>
      <c r="AN20" s="489"/>
      <c r="AO20" s="489"/>
      <c r="AP20" s="489"/>
      <c r="AQ20" s="489"/>
      <c r="AR20" s="490"/>
      <c r="AT20" s="1">
        <v>6</v>
      </c>
      <c r="AU20" s="1">
        <v>7</v>
      </c>
    </row>
    <row r="21" spans="1:47" ht="14.25" customHeight="1" x14ac:dyDescent="0.4">
      <c r="A21" s="474"/>
      <c r="B21" s="475"/>
      <c r="C21" s="478"/>
      <c r="D21" s="479"/>
      <c r="E21" s="479"/>
      <c r="F21" s="475"/>
      <c r="G21" s="478"/>
      <c r="H21" s="479"/>
      <c r="I21" s="479"/>
      <c r="J21" s="475"/>
      <c r="K21" s="481"/>
      <c r="L21" s="481"/>
      <c r="M21" s="481"/>
      <c r="N21" s="481"/>
      <c r="O21" s="481"/>
      <c r="P21" s="481"/>
      <c r="Q21" s="481"/>
      <c r="R21" s="481"/>
      <c r="S21" s="474"/>
      <c r="T21" s="484"/>
      <c r="U21" s="12">
        <v>1</v>
      </c>
      <c r="V21" s="12" t="s">
        <v>12</v>
      </c>
      <c r="W21" s="12">
        <v>0</v>
      </c>
      <c r="X21" s="474"/>
      <c r="Y21" s="484"/>
      <c r="Z21" s="486"/>
      <c r="AA21" s="486"/>
      <c r="AB21" s="486"/>
      <c r="AC21" s="486"/>
      <c r="AD21" s="486"/>
      <c r="AE21" s="486"/>
      <c r="AF21" s="486"/>
      <c r="AG21" s="486"/>
      <c r="AH21" s="478"/>
      <c r="AI21" s="479"/>
      <c r="AJ21" s="479"/>
      <c r="AK21" s="475"/>
      <c r="AL21" s="491"/>
      <c r="AM21" s="492"/>
      <c r="AN21" s="492"/>
      <c r="AO21" s="492"/>
      <c r="AP21" s="492"/>
      <c r="AQ21" s="492"/>
      <c r="AR21" s="493"/>
    </row>
    <row r="22" spans="1:47" ht="14.25" customHeight="1" x14ac:dyDescent="0.4">
      <c r="A22" s="472" t="s">
        <v>2</v>
      </c>
      <c r="B22" s="473"/>
      <c r="C22" s="476">
        <v>0.45833333333333331</v>
      </c>
      <c r="D22" s="477"/>
      <c r="E22" s="477"/>
      <c r="F22" s="473"/>
      <c r="G22" s="476"/>
      <c r="H22" s="477"/>
      <c r="I22" s="477"/>
      <c r="J22" s="473"/>
      <c r="K22" s="480" t="str">
        <f>IFERROR(VLOOKUP(AT22,$G$5:$U$9,4,0),"")&amp;IFERROR(VLOOKUP(AT22,$Y$5:$AM$11,4,0),"")</f>
        <v>0</v>
      </c>
      <c r="L22" s="480"/>
      <c r="M22" s="480"/>
      <c r="N22" s="480"/>
      <c r="O22" s="480"/>
      <c r="P22" s="480"/>
      <c r="Q22" s="480"/>
      <c r="R22" s="480"/>
      <c r="S22" s="482">
        <f>IF(OR(U22="",U23=""),"",U22+U23)</f>
        <v>1</v>
      </c>
      <c r="T22" s="483"/>
      <c r="U22" s="12">
        <v>1</v>
      </c>
      <c r="V22" s="12" t="s">
        <v>12</v>
      </c>
      <c r="W22" s="12">
        <v>0</v>
      </c>
      <c r="X22" s="482">
        <f>IF(OR(W22="",W23=""),"",W22+W23)</f>
        <v>0</v>
      </c>
      <c r="Y22" s="483"/>
      <c r="Z22" s="485" t="str">
        <f>IFERROR(VLOOKUP(AU22,$G$5:$U$9,4,0),"")&amp;IFERROR(VLOOKUP(AU22,$Y$5:$AM$11,4,0),"")</f>
        <v>0</v>
      </c>
      <c r="AA22" s="485"/>
      <c r="AB22" s="485"/>
      <c r="AC22" s="485"/>
      <c r="AD22" s="485"/>
      <c r="AE22" s="485"/>
      <c r="AF22" s="485"/>
      <c r="AG22" s="485"/>
      <c r="AH22" s="472"/>
      <c r="AI22" s="487"/>
      <c r="AJ22" s="477"/>
      <c r="AK22" s="473"/>
      <c r="AL22" s="488">
        <f>'宇河予選　１０月1７日組合せ'!AA66</f>
        <v>0</v>
      </c>
      <c r="AM22" s="489"/>
      <c r="AN22" s="489"/>
      <c r="AO22" s="489"/>
      <c r="AP22" s="489"/>
      <c r="AQ22" s="489"/>
      <c r="AR22" s="490"/>
      <c r="AT22" s="1">
        <v>2</v>
      </c>
      <c r="AU22" s="1">
        <v>3</v>
      </c>
    </row>
    <row r="23" spans="1:47" ht="14.25" customHeight="1" x14ac:dyDescent="0.4">
      <c r="A23" s="474"/>
      <c r="B23" s="475"/>
      <c r="C23" s="478"/>
      <c r="D23" s="479"/>
      <c r="E23" s="479"/>
      <c r="F23" s="475"/>
      <c r="G23" s="478"/>
      <c r="H23" s="479"/>
      <c r="I23" s="479"/>
      <c r="J23" s="475"/>
      <c r="K23" s="481"/>
      <c r="L23" s="481"/>
      <c r="M23" s="481"/>
      <c r="N23" s="481"/>
      <c r="O23" s="481"/>
      <c r="P23" s="481"/>
      <c r="Q23" s="481"/>
      <c r="R23" s="481"/>
      <c r="S23" s="474"/>
      <c r="T23" s="484"/>
      <c r="U23" s="12">
        <v>0</v>
      </c>
      <c r="V23" s="12" t="s">
        <v>12</v>
      </c>
      <c r="W23" s="12">
        <v>0</v>
      </c>
      <c r="X23" s="474"/>
      <c r="Y23" s="484"/>
      <c r="Z23" s="486"/>
      <c r="AA23" s="486"/>
      <c r="AB23" s="486"/>
      <c r="AC23" s="486"/>
      <c r="AD23" s="486"/>
      <c r="AE23" s="486"/>
      <c r="AF23" s="486"/>
      <c r="AG23" s="486"/>
      <c r="AH23" s="478"/>
      <c r="AI23" s="479"/>
      <c r="AJ23" s="479"/>
      <c r="AK23" s="475"/>
      <c r="AL23" s="491"/>
      <c r="AM23" s="492"/>
      <c r="AN23" s="492"/>
      <c r="AO23" s="492"/>
      <c r="AP23" s="492"/>
      <c r="AQ23" s="492"/>
      <c r="AR23" s="493"/>
    </row>
    <row r="24" spans="1:47" ht="14.25" customHeight="1" x14ac:dyDescent="0.4">
      <c r="A24" s="472" t="s">
        <v>3</v>
      </c>
      <c r="B24" s="473"/>
      <c r="C24" s="476">
        <v>0.4861111111111111</v>
      </c>
      <c r="D24" s="477"/>
      <c r="E24" s="477"/>
      <c r="F24" s="473"/>
      <c r="G24" s="476"/>
      <c r="H24" s="477"/>
      <c r="I24" s="477"/>
      <c r="J24" s="473"/>
      <c r="K24" s="480" t="str">
        <f>IFERROR(VLOOKUP(AT24,$G$5:$U$9,4,0),"")&amp;IFERROR(VLOOKUP(AT24,$Y$5:$AM$11,4,0),"")</f>
        <v/>
      </c>
      <c r="L24" s="480"/>
      <c r="M24" s="480"/>
      <c r="N24" s="480"/>
      <c r="O24" s="480"/>
      <c r="P24" s="480"/>
      <c r="Q24" s="480"/>
      <c r="R24" s="480"/>
      <c r="S24" s="482">
        <f>IF(OR(U24="",U25=""),"",U24+U25)</f>
        <v>1</v>
      </c>
      <c r="T24" s="483"/>
      <c r="U24" s="12">
        <v>0</v>
      </c>
      <c r="V24" s="12" t="s">
        <v>12</v>
      </c>
      <c r="W24" s="12">
        <v>1</v>
      </c>
      <c r="X24" s="482">
        <f>IF(OR(W24="",W25=""),"",W24+W25)</f>
        <v>3</v>
      </c>
      <c r="Y24" s="483"/>
      <c r="Z24" s="485" t="str">
        <f>IFERROR(VLOOKUP(AU24,$G$5:$U$9,4,0),"")&amp;IFERROR(VLOOKUP(AU24,$Y$5:$AM$11,4,0),"")</f>
        <v>0</v>
      </c>
      <c r="AA24" s="485"/>
      <c r="AB24" s="485"/>
      <c r="AC24" s="485"/>
      <c r="AD24" s="485"/>
      <c r="AE24" s="485"/>
      <c r="AF24" s="485"/>
      <c r="AG24" s="485"/>
      <c r="AH24" s="472"/>
      <c r="AI24" s="487"/>
      <c r="AJ24" s="477"/>
      <c r="AK24" s="473"/>
      <c r="AL24" s="488">
        <f>'宇河予選　１０月1７日組合せ'!AA67</f>
        <v>0</v>
      </c>
      <c r="AM24" s="489"/>
      <c r="AN24" s="489"/>
      <c r="AO24" s="489"/>
      <c r="AP24" s="489"/>
      <c r="AQ24" s="489"/>
      <c r="AR24" s="490"/>
      <c r="AT24" s="1">
        <v>4</v>
      </c>
      <c r="AU24" s="1">
        <v>6</v>
      </c>
    </row>
    <row r="25" spans="1:47" ht="14.25" customHeight="1" x14ac:dyDescent="0.4">
      <c r="A25" s="474"/>
      <c r="B25" s="475"/>
      <c r="C25" s="478"/>
      <c r="D25" s="479"/>
      <c r="E25" s="479"/>
      <c r="F25" s="475"/>
      <c r="G25" s="478"/>
      <c r="H25" s="479"/>
      <c r="I25" s="479"/>
      <c r="J25" s="475"/>
      <c r="K25" s="481"/>
      <c r="L25" s="481"/>
      <c r="M25" s="481"/>
      <c r="N25" s="481"/>
      <c r="O25" s="481"/>
      <c r="P25" s="481"/>
      <c r="Q25" s="481"/>
      <c r="R25" s="481"/>
      <c r="S25" s="474"/>
      <c r="T25" s="484"/>
      <c r="U25" s="12">
        <v>1</v>
      </c>
      <c r="V25" s="12" t="s">
        <v>12</v>
      </c>
      <c r="W25" s="12">
        <v>2</v>
      </c>
      <c r="X25" s="474"/>
      <c r="Y25" s="484"/>
      <c r="Z25" s="486"/>
      <c r="AA25" s="486"/>
      <c r="AB25" s="486"/>
      <c r="AC25" s="486"/>
      <c r="AD25" s="486"/>
      <c r="AE25" s="486"/>
      <c r="AF25" s="486"/>
      <c r="AG25" s="486"/>
      <c r="AH25" s="478"/>
      <c r="AI25" s="479"/>
      <c r="AJ25" s="479"/>
      <c r="AK25" s="475"/>
      <c r="AL25" s="491"/>
      <c r="AM25" s="492"/>
      <c r="AN25" s="492"/>
      <c r="AO25" s="492"/>
      <c r="AP25" s="492"/>
      <c r="AQ25" s="492"/>
      <c r="AR25" s="493"/>
    </row>
    <row r="26" spans="1:47" ht="14.25" customHeight="1" x14ac:dyDescent="0.4">
      <c r="A26" s="472" t="s">
        <v>4</v>
      </c>
      <c r="B26" s="473"/>
      <c r="C26" s="476">
        <v>0.51388888888888895</v>
      </c>
      <c r="D26" s="477"/>
      <c r="E26" s="477"/>
      <c r="F26" s="473"/>
      <c r="G26" s="476"/>
      <c r="H26" s="477"/>
      <c r="I26" s="477"/>
      <c r="J26" s="473"/>
      <c r="K26" s="480" t="str">
        <f>IFERROR(VLOOKUP(AT26,$G$5:$U$9,4,0),"")&amp;IFERROR(VLOOKUP(AT26,$Y$5:$AM$11,4,0),"")</f>
        <v>0</v>
      </c>
      <c r="L26" s="480"/>
      <c r="M26" s="480"/>
      <c r="N26" s="480"/>
      <c r="O26" s="480"/>
      <c r="P26" s="480"/>
      <c r="Q26" s="480"/>
      <c r="R26" s="480"/>
      <c r="S26" s="482">
        <f>IF(OR(U26="",U27=""),"",U26+U27)</f>
        <v>0</v>
      </c>
      <c r="T26" s="483"/>
      <c r="U26" s="12">
        <v>0</v>
      </c>
      <c r="V26" s="12" t="s">
        <v>12</v>
      </c>
      <c r="W26" s="12">
        <v>4</v>
      </c>
      <c r="X26" s="482">
        <f>IF(OR(W26="",W27=""),"",W26+W27)</f>
        <v>5</v>
      </c>
      <c r="Y26" s="483"/>
      <c r="Z26" s="485" t="str">
        <f>IFERROR(VLOOKUP(AU26,$G$5:$U$9,4,0),"")&amp;IFERROR(VLOOKUP(AU26,$Y$5:$AM$11,4,0),"")</f>
        <v>0</v>
      </c>
      <c r="AA26" s="485"/>
      <c r="AB26" s="485"/>
      <c r="AC26" s="485"/>
      <c r="AD26" s="485"/>
      <c r="AE26" s="485"/>
      <c r="AF26" s="485"/>
      <c r="AG26" s="485"/>
      <c r="AH26" s="472"/>
      <c r="AI26" s="487"/>
      <c r="AJ26" s="477"/>
      <c r="AK26" s="473"/>
      <c r="AL26" s="488" t="e">
        <f>'宇河予選　１０月1７日組合せ'!#REF!</f>
        <v>#REF!</v>
      </c>
      <c r="AM26" s="489"/>
      <c r="AN26" s="489"/>
      <c r="AO26" s="489"/>
      <c r="AP26" s="489"/>
      <c r="AQ26" s="489"/>
      <c r="AR26" s="490"/>
      <c r="AT26" s="1">
        <v>5</v>
      </c>
      <c r="AU26" s="1">
        <v>7</v>
      </c>
    </row>
    <row r="27" spans="1:47" ht="14.25" customHeight="1" x14ac:dyDescent="0.4">
      <c r="A27" s="474"/>
      <c r="B27" s="475"/>
      <c r="C27" s="478"/>
      <c r="D27" s="479"/>
      <c r="E27" s="479"/>
      <c r="F27" s="475"/>
      <c r="G27" s="478"/>
      <c r="H27" s="479"/>
      <c r="I27" s="479"/>
      <c r="J27" s="475"/>
      <c r="K27" s="481"/>
      <c r="L27" s="481"/>
      <c r="M27" s="481"/>
      <c r="N27" s="481"/>
      <c r="O27" s="481"/>
      <c r="P27" s="481"/>
      <c r="Q27" s="481"/>
      <c r="R27" s="481"/>
      <c r="S27" s="474"/>
      <c r="T27" s="484"/>
      <c r="U27" s="12">
        <v>0</v>
      </c>
      <c r="V27" s="12" t="s">
        <v>12</v>
      </c>
      <c r="W27" s="12">
        <v>1</v>
      </c>
      <c r="X27" s="474"/>
      <c r="Y27" s="484"/>
      <c r="Z27" s="486"/>
      <c r="AA27" s="486"/>
      <c r="AB27" s="486"/>
      <c r="AC27" s="486"/>
      <c r="AD27" s="486"/>
      <c r="AE27" s="486"/>
      <c r="AF27" s="486"/>
      <c r="AG27" s="486"/>
      <c r="AH27" s="478"/>
      <c r="AI27" s="479"/>
      <c r="AJ27" s="479"/>
      <c r="AK27" s="475"/>
      <c r="AL27" s="491"/>
      <c r="AM27" s="492"/>
      <c r="AN27" s="492"/>
      <c r="AO27" s="492"/>
      <c r="AP27" s="492"/>
      <c r="AQ27" s="492"/>
      <c r="AR27" s="493"/>
    </row>
    <row r="28" spans="1:47" ht="14.25" customHeight="1" x14ac:dyDescent="0.4">
      <c r="A28" s="472" t="s">
        <v>95</v>
      </c>
      <c r="B28" s="473"/>
      <c r="C28" s="476">
        <v>0.54166666666666663</v>
      </c>
      <c r="D28" s="477"/>
      <c r="E28" s="477"/>
      <c r="F28" s="473"/>
      <c r="G28" s="476"/>
      <c r="H28" s="477"/>
      <c r="I28" s="477"/>
      <c r="J28" s="473"/>
      <c r="K28" s="480" t="str">
        <f>IFERROR(VLOOKUP(AT28,$G$5:$U$9,4,0),"")&amp;IFERROR(VLOOKUP(AT28,$Y$5:$AM$11,4,0),"")</f>
        <v/>
      </c>
      <c r="L28" s="480"/>
      <c r="M28" s="480"/>
      <c r="N28" s="480"/>
      <c r="O28" s="480"/>
      <c r="P28" s="480"/>
      <c r="Q28" s="480"/>
      <c r="R28" s="480"/>
      <c r="S28" s="482">
        <f>IF(OR(U28="",U29=""),"",U28+U29)</f>
        <v>0</v>
      </c>
      <c r="T28" s="483"/>
      <c r="U28" s="12">
        <v>0</v>
      </c>
      <c r="V28" s="12" t="s">
        <v>12</v>
      </c>
      <c r="W28" s="12">
        <v>0</v>
      </c>
      <c r="X28" s="482">
        <f>IF(OR(W28="",W29=""),"",W28+W29)</f>
        <v>1</v>
      </c>
      <c r="Y28" s="483"/>
      <c r="Z28" s="485" t="str">
        <f>IFERROR(VLOOKUP(AU28,$G$5:$U$9,4,0),"")&amp;IFERROR(VLOOKUP(AU28,$Y$5:$AM$11,4,0),"")</f>
        <v>0</v>
      </c>
      <c r="AA28" s="485"/>
      <c r="AB28" s="485"/>
      <c r="AC28" s="485"/>
      <c r="AD28" s="485"/>
      <c r="AE28" s="485"/>
      <c r="AF28" s="485"/>
      <c r="AG28" s="485"/>
      <c r="AH28" s="472"/>
      <c r="AI28" s="487"/>
      <c r="AJ28" s="477"/>
      <c r="AK28" s="473"/>
      <c r="AL28" s="488">
        <f>'宇河予選　１０月1７日組合せ'!AA68</f>
        <v>0</v>
      </c>
      <c r="AM28" s="489"/>
      <c r="AN28" s="489"/>
      <c r="AO28" s="489"/>
      <c r="AP28" s="489"/>
      <c r="AQ28" s="489"/>
      <c r="AR28" s="490"/>
      <c r="AT28" s="1">
        <v>1</v>
      </c>
      <c r="AU28" s="1">
        <v>3</v>
      </c>
    </row>
    <row r="29" spans="1:47" ht="14.25" customHeight="1" x14ac:dyDescent="0.4">
      <c r="A29" s="474"/>
      <c r="B29" s="475"/>
      <c r="C29" s="478"/>
      <c r="D29" s="479"/>
      <c r="E29" s="479"/>
      <c r="F29" s="475"/>
      <c r="G29" s="478"/>
      <c r="H29" s="479"/>
      <c r="I29" s="479"/>
      <c r="J29" s="475"/>
      <c r="K29" s="481"/>
      <c r="L29" s="481"/>
      <c r="M29" s="481"/>
      <c r="N29" s="481"/>
      <c r="O29" s="481"/>
      <c r="P29" s="481"/>
      <c r="Q29" s="481"/>
      <c r="R29" s="481"/>
      <c r="S29" s="474"/>
      <c r="T29" s="484"/>
      <c r="U29" s="12">
        <v>0</v>
      </c>
      <c r="V29" s="12" t="s">
        <v>12</v>
      </c>
      <c r="W29" s="12">
        <v>1</v>
      </c>
      <c r="X29" s="474"/>
      <c r="Y29" s="484"/>
      <c r="Z29" s="486"/>
      <c r="AA29" s="486"/>
      <c r="AB29" s="486"/>
      <c r="AC29" s="486"/>
      <c r="AD29" s="486"/>
      <c r="AE29" s="486"/>
      <c r="AF29" s="486"/>
      <c r="AG29" s="486"/>
      <c r="AH29" s="478"/>
      <c r="AI29" s="479"/>
      <c r="AJ29" s="479"/>
      <c r="AK29" s="475"/>
      <c r="AL29" s="491"/>
      <c r="AM29" s="492"/>
      <c r="AN29" s="492"/>
      <c r="AO29" s="492"/>
      <c r="AP29" s="492"/>
      <c r="AQ29" s="492"/>
      <c r="AR29" s="493"/>
    </row>
    <row r="30" spans="1:47" ht="14.25" customHeight="1" x14ac:dyDescent="0.4">
      <c r="A30" s="472" t="s">
        <v>5</v>
      </c>
      <c r="B30" s="473"/>
      <c r="C30" s="476">
        <v>0.56944444444444442</v>
      </c>
      <c r="D30" s="477"/>
      <c r="E30" s="477"/>
      <c r="F30" s="473"/>
      <c r="G30" s="476"/>
      <c r="H30" s="477"/>
      <c r="I30" s="477"/>
      <c r="J30" s="473"/>
      <c r="K30" s="480" t="str">
        <f>IFERROR(VLOOKUP(AT30,$G$5:$U$9,4,0),"")&amp;IFERROR(VLOOKUP(AT30,$Y$5:$AM$11,4,0),"")</f>
        <v/>
      </c>
      <c r="L30" s="480"/>
      <c r="M30" s="480"/>
      <c r="N30" s="480"/>
      <c r="O30" s="480"/>
      <c r="P30" s="480"/>
      <c r="Q30" s="480"/>
      <c r="R30" s="480"/>
      <c r="S30" s="482">
        <f>IF(OR(U30="",U31=""),"",U30+U31)</f>
        <v>2</v>
      </c>
      <c r="T30" s="483"/>
      <c r="U30" s="12">
        <v>1</v>
      </c>
      <c r="V30" s="12" t="s">
        <v>12</v>
      </c>
      <c r="W30" s="12">
        <v>2</v>
      </c>
      <c r="X30" s="482">
        <f>IF(OR(W30="",W31=""),"",W30+W31)</f>
        <v>2</v>
      </c>
      <c r="Y30" s="483"/>
      <c r="Z30" s="485" t="str">
        <f>IFERROR(VLOOKUP(AU30,$G$5:$U$9,4,0),"")&amp;IFERROR(VLOOKUP(AU30,$Y$5:$AM$11,4,0),"")</f>
        <v>0</v>
      </c>
      <c r="AA30" s="485"/>
      <c r="AB30" s="485"/>
      <c r="AC30" s="485"/>
      <c r="AD30" s="485"/>
      <c r="AE30" s="485"/>
      <c r="AF30" s="485"/>
      <c r="AG30" s="485"/>
      <c r="AH30" s="472"/>
      <c r="AI30" s="487"/>
      <c r="AJ30" s="477"/>
      <c r="AK30" s="473"/>
      <c r="AL30" s="488">
        <f>'宇河予選　１０月1７日組合せ'!AA69</f>
        <v>0</v>
      </c>
      <c r="AM30" s="489"/>
      <c r="AN30" s="489"/>
      <c r="AO30" s="489"/>
      <c r="AP30" s="489"/>
      <c r="AQ30" s="489"/>
      <c r="AR30" s="490"/>
      <c r="AT30" s="1">
        <v>4</v>
      </c>
      <c r="AU30" s="1">
        <v>7</v>
      </c>
    </row>
    <row r="31" spans="1:47" ht="14.25" customHeight="1" x14ac:dyDescent="0.4">
      <c r="A31" s="474"/>
      <c r="B31" s="475"/>
      <c r="C31" s="478"/>
      <c r="D31" s="479"/>
      <c r="E31" s="479"/>
      <c r="F31" s="475"/>
      <c r="G31" s="478"/>
      <c r="H31" s="479"/>
      <c r="I31" s="479"/>
      <c r="J31" s="475"/>
      <c r="K31" s="481"/>
      <c r="L31" s="481"/>
      <c r="M31" s="481"/>
      <c r="N31" s="481"/>
      <c r="O31" s="481"/>
      <c r="P31" s="481"/>
      <c r="Q31" s="481"/>
      <c r="R31" s="481"/>
      <c r="S31" s="474"/>
      <c r="T31" s="484"/>
      <c r="U31" s="12">
        <v>1</v>
      </c>
      <c r="V31" s="12" t="s">
        <v>12</v>
      </c>
      <c r="W31" s="12">
        <v>0</v>
      </c>
      <c r="X31" s="474"/>
      <c r="Y31" s="484"/>
      <c r="Z31" s="486"/>
      <c r="AA31" s="486"/>
      <c r="AB31" s="486"/>
      <c r="AC31" s="486"/>
      <c r="AD31" s="486"/>
      <c r="AE31" s="486"/>
      <c r="AF31" s="486"/>
      <c r="AG31" s="486"/>
      <c r="AH31" s="478"/>
      <c r="AI31" s="479"/>
      <c r="AJ31" s="479"/>
      <c r="AK31" s="475"/>
      <c r="AL31" s="491"/>
      <c r="AM31" s="492"/>
      <c r="AN31" s="492"/>
      <c r="AO31" s="492"/>
      <c r="AP31" s="492"/>
      <c r="AQ31" s="492"/>
      <c r="AR31" s="493"/>
    </row>
    <row r="32" spans="1:47" ht="14.25" customHeight="1" x14ac:dyDescent="0.4">
      <c r="A32" s="472" t="s">
        <v>6</v>
      </c>
      <c r="B32" s="473"/>
      <c r="C32" s="476">
        <v>0.59722222222222221</v>
      </c>
      <c r="D32" s="477"/>
      <c r="E32" s="477"/>
      <c r="F32" s="473"/>
      <c r="G32" s="476"/>
      <c r="H32" s="477"/>
      <c r="I32" s="477"/>
      <c r="J32" s="473"/>
      <c r="K32" s="480" t="str">
        <f>IFERROR(VLOOKUP(AT32,$G$5:$U$9,4,0),"")&amp;IFERROR(VLOOKUP(AT32,$Y$5:$AM$11,4,0),"")</f>
        <v>0</v>
      </c>
      <c r="L32" s="480"/>
      <c r="M32" s="480"/>
      <c r="N32" s="480"/>
      <c r="O32" s="480"/>
      <c r="P32" s="480"/>
      <c r="Q32" s="480"/>
      <c r="R32" s="480"/>
      <c r="S32" s="482">
        <f>IF(OR(U32="",U33=""),"",U32+U33)</f>
        <v>0</v>
      </c>
      <c r="T32" s="483"/>
      <c r="U32" s="12">
        <v>0</v>
      </c>
      <c r="V32" s="12" t="s">
        <v>12</v>
      </c>
      <c r="W32" s="12">
        <v>2</v>
      </c>
      <c r="X32" s="482">
        <f>IF(OR(W32="",W33=""),"",W32+W33)</f>
        <v>4</v>
      </c>
      <c r="Y32" s="483"/>
      <c r="Z32" s="485" t="str">
        <f>IFERROR(VLOOKUP(AU32,$G$5:$U$9,4,0),"")&amp;IFERROR(VLOOKUP(AU32,$Y$5:$AM$11,4,0),"")</f>
        <v>0</v>
      </c>
      <c r="AA32" s="485"/>
      <c r="AB32" s="485"/>
      <c r="AC32" s="485"/>
      <c r="AD32" s="485"/>
      <c r="AE32" s="485"/>
      <c r="AF32" s="485"/>
      <c r="AG32" s="485"/>
      <c r="AH32" s="472"/>
      <c r="AI32" s="487"/>
      <c r="AJ32" s="477"/>
      <c r="AK32" s="473"/>
      <c r="AL32" s="488">
        <f>'宇河予選　１０月1７日組合せ'!AA70</f>
        <v>0</v>
      </c>
      <c r="AM32" s="489"/>
      <c r="AN32" s="489"/>
      <c r="AO32" s="489"/>
      <c r="AP32" s="489"/>
      <c r="AQ32" s="489"/>
      <c r="AR32" s="490"/>
      <c r="AT32" s="1">
        <v>5</v>
      </c>
      <c r="AU32" s="1">
        <v>6</v>
      </c>
    </row>
    <row r="33" spans="1:79" ht="14.25" customHeight="1" x14ac:dyDescent="0.4">
      <c r="A33" s="474"/>
      <c r="B33" s="475"/>
      <c r="C33" s="478"/>
      <c r="D33" s="479"/>
      <c r="E33" s="479"/>
      <c r="F33" s="475"/>
      <c r="G33" s="478"/>
      <c r="H33" s="479"/>
      <c r="I33" s="479"/>
      <c r="J33" s="475"/>
      <c r="K33" s="481"/>
      <c r="L33" s="481"/>
      <c r="M33" s="481"/>
      <c r="N33" s="481"/>
      <c r="O33" s="481"/>
      <c r="P33" s="481"/>
      <c r="Q33" s="481"/>
      <c r="R33" s="481"/>
      <c r="S33" s="474"/>
      <c r="T33" s="484"/>
      <c r="U33" s="12">
        <v>0</v>
      </c>
      <c r="V33" s="12" t="s">
        <v>12</v>
      </c>
      <c r="W33" s="12">
        <v>2</v>
      </c>
      <c r="X33" s="474"/>
      <c r="Y33" s="484"/>
      <c r="Z33" s="486"/>
      <c r="AA33" s="486"/>
      <c r="AB33" s="486"/>
      <c r="AC33" s="486"/>
      <c r="AD33" s="486"/>
      <c r="AE33" s="486"/>
      <c r="AF33" s="486"/>
      <c r="AG33" s="486"/>
      <c r="AH33" s="478"/>
      <c r="AI33" s="479"/>
      <c r="AJ33" s="479"/>
      <c r="AK33" s="475"/>
      <c r="AL33" s="491"/>
      <c r="AM33" s="492"/>
      <c r="AN33" s="492"/>
      <c r="AO33" s="492"/>
      <c r="AP33" s="492"/>
      <c r="AQ33" s="492"/>
      <c r="AR33" s="493"/>
    </row>
    <row r="34" spans="1:79" ht="20.25" customHeight="1" x14ac:dyDescent="0.15">
      <c r="A34" s="505" t="s">
        <v>129</v>
      </c>
      <c r="B34" s="505"/>
      <c r="C34" s="506"/>
      <c r="D34" s="506"/>
      <c r="E34" s="506"/>
      <c r="F34" s="506"/>
      <c r="G34" s="506"/>
      <c r="H34" s="506"/>
      <c r="I34" s="506"/>
      <c r="J34" s="506"/>
      <c r="K34" s="506"/>
      <c r="L34" s="506"/>
      <c r="M34" s="506"/>
      <c r="N34" s="506"/>
      <c r="O34" s="506"/>
      <c r="P34" s="507" t="str">
        <f>F5&amp;"1位"</f>
        <v>e1位</v>
      </c>
      <c r="Q34" s="508"/>
      <c r="R34" s="508"/>
      <c r="S34" s="13"/>
      <c r="T34" s="13"/>
      <c r="U34" s="13"/>
      <c r="V34" s="13"/>
      <c r="W34" s="13"/>
      <c r="X34" s="13"/>
      <c r="Y34" s="13"/>
      <c r="Z34" s="505" t="str">
        <f>X5&amp;"1位"</f>
        <v>f1位</v>
      </c>
      <c r="AA34" s="506"/>
      <c r="AB34" s="506"/>
      <c r="AC34" s="14"/>
      <c r="AD34" s="15"/>
      <c r="AE34" s="15"/>
      <c r="AF34" s="15"/>
      <c r="AG34" s="15"/>
      <c r="AH34" s="15"/>
      <c r="AI34" s="15"/>
      <c r="AJ34" s="15"/>
      <c r="AK34" s="15"/>
      <c r="AL34" s="13"/>
      <c r="AM34" s="13"/>
      <c r="AN34" s="13"/>
      <c r="AO34" s="13"/>
      <c r="AP34" s="13"/>
      <c r="AQ34" s="13"/>
      <c r="AR34" s="13"/>
    </row>
    <row r="35" spans="1:79" ht="14.25" customHeight="1" x14ac:dyDescent="0.4">
      <c r="A35" s="472" t="s">
        <v>7</v>
      </c>
      <c r="B35" s="473"/>
      <c r="C35" s="476">
        <v>0.63194444444444442</v>
      </c>
      <c r="D35" s="477"/>
      <c r="E35" s="477"/>
      <c r="F35" s="473"/>
      <c r="G35" s="476"/>
      <c r="H35" s="477"/>
      <c r="I35" s="477"/>
      <c r="J35" s="473"/>
      <c r="K35" s="481" t="str">
        <f>IFERROR(VLOOKUP(AT35,$O$13:$X$13,3,0),"")&amp;IFERROR(VLOOKUP(AT35,$AG$13:$AO$13,3,0),"")</f>
        <v/>
      </c>
      <c r="L35" s="481"/>
      <c r="M35" s="481"/>
      <c r="N35" s="481"/>
      <c r="O35" s="481"/>
      <c r="P35" s="481"/>
      <c r="Q35" s="481"/>
      <c r="R35" s="481"/>
      <c r="S35" s="472" t="str">
        <f>IF(OR(U35="",U36=""),"",U35+U36)</f>
        <v/>
      </c>
      <c r="T35" s="509"/>
      <c r="U35" s="12"/>
      <c r="V35" s="12" t="s">
        <v>12</v>
      </c>
      <c r="W35" s="12"/>
      <c r="X35" s="472" t="str">
        <f>IF(OR(W35="",W36=""),"",W35+W36)</f>
        <v/>
      </c>
      <c r="Y35" s="509"/>
      <c r="Z35" s="510" t="str">
        <f>IFERROR(VLOOKUP(AU35,$O$13:$X$13,3,0),"")&amp;IFERROR(VLOOKUP(AU35,$AG$13:$AO$13,3,0),"")</f>
        <v/>
      </c>
      <c r="AA35" s="511"/>
      <c r="AB35" s="511"/>
      <c r="AC35" s="511"/>
      <c r="AD35" s="511"/>
      <c r="AE35" s="511"/>
      <c r="AF35" s="511"/>
      <c r="AG35" s="512"/>
      <c r="AH35" s="472"/>
      <c r="AI35" s="487"/>
      <c r="AJ35" s="477"/>
      <c r="AK35" s="473"/>
      <c r="AL35" s="494" t="s">
        <v>96</v>
      </c>
      <c r="AM35" s="495"/>
      <c r="AN35" s="495"/>
      <c r="AO35" s="495"/>
      <c r="AP35" s="495"/>
      <c r="AQ35" s="495"/>
      <c r="AR35" s="496"/>
    </row>
    <row r="36" spans="1:79" ht="14.25" customHeight="1" x14ac:dyDescent="0.4">
      <c r="A36" s="474"/>
      <c r="B36" s="475"/>
      <c r="C36" s="478"/>
      <c r="D36" s="479"/>
      <c r="E36" s="479"/>
      <c r="F36" s="475"/>
      <c r="G36" s="478"/>
      <c r="H36" s="479"/>
      <c r="I36" s="479"/>
      <c r="J36" s="475"/>
      <c r="K36" s="481"/>
      <c r="L36" s="481"/>
      <c r="M36" s="481"/>
      <c r="N36" s="481"/>
      <c r="O36" s="481"/>
      <c r="P36" s="481"/>
      <c r="Q36" s="481"/>
      <c r="R36" s="481"/>
      <c r="S36" s="474"/>
      <c r="T36" s="484"/>
      <c r="U36" s="12"/>
      <c r="V36" s="12" t="s">
        <v>12</v>
      </c>
      <c r="W36" s="12"/>
      <c r="X36" s="474"/>
      <c r="Y36" s="484"/>
      <c r="Z36" s="513"/>
      <c r="AA36" s="514"/>
      <c r="AB36" s="514"/>
      <c r="AC36" s="514"/>
      <c r="AD36" s="514"/>
      <c r="AE36" s="514"/>
      <c r="AF36" s="514"/>
      <c r="AG36" s="515"/>
      <c r="AH36" s="478"/>
      <c r="AI36" s="479"/>
      <c r="AJ36" s="479"/>
      <c r="AK36" s="475"/>
      <c r="AL36" s="497"/>
      <c r="AM36" s="498"/>
      <c r="AN36" s="498"/>
      <c r="AO36" s="498"/>
      <c r="AP36" s="498"/>
      <c r="AQ36" s="498"/>
      <c r="AR36" s="499"/>
    </row>
    <row r="37" spans="1:79" ht="18" customHeight="1" x14ac:dyDescent="0.4">
      <c r="G37" s="16"/>
      <c r="H37" s="17"/>
      <c r="I37" s="18"/>
      <c r="J37" s="18"/>
      <c r="K37" s="18"/>
      <c r="L37" s="18"/>
      <c r="M37" s="18"/>
      <c r="N37" s="18"/>
      <c r="O37" s="19"/>
      <c r="P37" s="19"/>
      <c r="Q37" s="19"/>
      <c r="R37" s="19"/>
      <c r="S37" s="500"/>
      <c r="T37" s="501"/>
      <c r="U37" s="502" t="s">
        <v>97</v>
      </c>
      <c r="V37" s="503"/>
      <c r="W37" s="503"/>
      <c r="X37" s="504"/>
      <c r="Y37" s="501"/>
      <c r="Z37" s="20"/>
      <c r="AA37" s="21"/>
      <c r="AB37" s="22"/>
      <c r="AC37" s="22"/>
      <c r="AD37" s="23"/>
      <c r="AE37" s="23"/>
      <c r="AF37" s="23"/>
      <c r="AG37" s="24"/>
      <c r="AH37" s="25"/>
      <c r="AI37" s="25"/>
      <c r="AJ37" s="25"/>
      <c r="AK37" s="25"/>
      <c r="AL37" s="25"/>
      <c r="AM37" s="25"/>
      <c r="AN37" s="25"/>
      <c r="AO37" s="25"/>
      <c r="AP37" s="25"/>
      <c r="AQ37" s="25"/>
      <c r="AR37" s="26"/>
    </row>
    <row r="38" spans="1:79" ht="19.5" customHeight="1" x14ac:dyDescent="0.4">
      <c r="E38" s="16"/>
      <c r="F38" s="17"/>
      <c r="G38" s="17"/>
      <c r="H38" s="17"/>
      <c r="I38" s="17"/>
      <c r="J38" s="17"/>
      <c r="K38" s="17"/>
      <c r="L38" s="7"/>
      <c r="M38" s="7"/>
      <c r="N38" s="7"/>
      <c r="O38" s="7"/>
      <c r="P38" s="7"/>
      <c r="Q38" s="7"/>
      <c r="R38" s="27"/>
      <c r="S38" s="28"/>
      <c r="T38" s="28"/>
      <c r="U38" s="28"/>
      <c r="V38" s="21"/>
      <c r="W38" s="20"/>
      <c r="X38" s="21"/>
      <c r="Y38" s="29"/>
      <c r="Z38" s="30"/>
      <c r="AA38" s="30"/>
      <c r="AB38" s="30"/>
      <c r="AC38" s="31"/>
      <c r="AD38" s="26"/>
      <c r="AE38" s="26"/>
      <c r="AF38" s="26"/>
      <c r="AG38" s="26"/>
      <c r="AH38" s="26"/>
      <c r="AI38" s="26"/>
      <c r="AJ38" s="26"/>
      <c r="AK38" s="26"/>
      <c r="AL38" s="26"/>
      <c r="AM38" s="26"/>
      <c r="AN38" s="26"/>
      <c r="AO38" s="32"/>
      <c r="AP38" s="32"/>
      <c r="AQ38" s="16"/>
      <c r="AR38" s="21"/>
    </row>
    <row r="39" spans="1:79" s="33" customFormat="1" x14ac:dyDescent="0.4">
      <c r="B39" s="521" t="str">
        <f>F5&amp;" リーグ"</f>
        <v>e リーグ</v>
      </c>
      <c r="C39" s="522"/>
      <c r="D39" s="522"/>
      <c r="E39" s="522"/>
      <c r="F39" s="522"/>
      <c r="G39" s="522"/>
      <c r="H39" s="522"/>
      <c r="I39" s="522"/>
      <c r="J39" s="522"/>
      <c r="K39" s="523"/>
      <c r="L39" s="517" t="e">
        <f>C40</f>
        <v>#REF!</v>
      </c>
      <c r="M39" s="516"/>
      <c r="N39" s="516"/>
      <c r="O39" s="516"/>
      <c r="P39" s="516"/>
      <c r="Q39" s="517">
        <f>C41</f>
        <v>0</v>
      </c>
      <c r="R39" s="516"/>
      <c r="S39" s="516"/>
      <c r="T39" s="516"/>
      <c r="U39" s="516"/>
      <c r="V39" s="517">
        <f>C42</f>
        <v>0</v>
      </c>
      <c r="W39" s="516"/>
      <c r="X39" s="516"/>
      <c r="Y39" s="516"/>
      <c r="Z39" s="516"/>
      <c r="AA39" s="516" t="s">
        <v>98</v>
      </c>
      <c r="AB39" s="516"/>
      <c r="AC39" s="516" t="s">
        <v>99</v>
      </c>
      <c r="AD39" s="516"/>
      <c r="AE39" s="516" t="s">
        <v>100</v>
      </c>
      <c r="AF39" s="516"/>
      <c r="AG39" s="524" t="s">
        <v>101</v>
      </c>
      <c r="AH39" s="525"/>
      <c r="AI39" s="526"/>
      <c r="AJ39" s="516" t="s">
        <v>102</v>
      </c>
      <c r="AK39" s="452"/>
      <c r="AL39" s="34"/>
      <c r="AM39" s="529" t="s">
        <v>103</v>
      </c>
      <c r="AN39" s="530"/>
      <c r="AO39" s="530"/>
      <c r="AP39" s="530"/>
      <c r="AQ39" s="530"/>
      <c r="AR39" s="530"/>
      <c r="BC39" s="35"/>
      <c r="BD39" s="36"/>
      <c r="BE39" s="36"/>
      <c r="BF39" s="36"/>
      <c r="BG39" s="36"/>
      <c r="BH39" s="36"/>
      <c r="BI39" s="36"/>
      <c r="BJ39" s="36"/>
    </row>
    <row r="40" spans="1:79" s="33" customFormat="1" ht="22.5" customHeight="1" x14ac:dyDescent="0.4">
      <c r="B40" s="37">
        <v>1</v>
      </c>
      <c r="C40" s="517" t="e">
        <f>J5</f>
        <v>#REF!</v>
      </c>
      <c r="D40" s="516"/>
      <c r="E40" s="516"/>
      <c r="F40" s="516"/>
      <c r="G40" s="516"/>
      <c r="H40" s="516"/>
      <c r="I40" s="516"/>
      <c r="J40" s="516"/>
      <c r="K40" s="516"/>
      <c r="L40" s="518"/>
      <c r="M40" s="518"/>
      <c r="N40" s="518"/>
      <c r="O40" s="518"/>
      <c r="P40" s="518"/>
      <c r="Q40" s="516">
        <f>$S$16</f>
        <v>1</v>
      </c>
      <c r="R40" s="519"/>
      <c r="S40" s="37" t="str">
        <f>IF(OR(Q40="",T40=""),"",IF(Q40&gt;T40,"○",IF(Q40=T40,"△","●")))</f>
        <v>●</v>
      </c>
      <c r="T40" s="520">
        <f>$X$16</f>
        <v>3</v>
      </c>
      <c r="U40" s="452"/>
      <c r="V40" s="516">
        <f>S28</f>
        <v>0</v>
      </c>
      <c r="W40" s="519"/>
      <c r="X40" s="37" t="str">
        <f>IF(OR(V40="",Y40=""),"",IF(V40&gt;Y40,"○",IF(V40=Y40,"△","●")))</f>
        <v>●</v>
      </c>
      <c r="Y40" s="520">
        <f>X28</f>
        <v>1</v>
      </c>
      <c r="Z40" s="452"/>
      <c r="AA40" s="516">
        <f>IF(AND($L40="",$Q40="",$V40=""),"",COUNTIF($L40:$Z40,"○")*3+COUNTIF($L40:$Z40,"△")*1)</f>
        <v>0</v>
      </c>
      <c r="AB40" s="516"/>
      <c r="AC40" s="516">
        <f>IF(AND($L40="",$Q40="",$V40=""),"",SUM($L40,$Q40,$V40))</f>
        <v>1</v>
      </c>
      <c r="AD40" s="516"/>
      <c r="AE40" s="516">
        <f>IF(AND($O40="",$T40="",$Y40=""),"",SUM($O40,$T40,$Y40))</f>
        <v>4</v>
      </c>
      <c r="AF40" s="516"/>
      <c r="AG40" s="516">
        <f>IF(OR(AC40="",AE40=""),"",AC40-AE40)</f>
        <v>-3</v>
      </c>
      <c r="AH40" s="516"/>
      <c r="AI40" s="516"/>
      <c r="AJ40" s="537">
        <f>IFERROR(RANK(AT40,$AT$40:$AT$42,),"")</f>
        <v>3</v>
      </c>
      <c r="AK40" s="446"/>
      <c r="AL40" s="34"/>
      <c r="AM40" s="531" t="s">
        <v>104</v>
      </c>
      <c r="AN40" s="477"/>
      <c r="AO40" s="477"/>
      <c r="AP40" s="477"/>
      <c r="AQ40" s="477"/>
      <c r="AR40" s="473"/>
      <c r="AT40" s="38">
        <f>AA40*10000+AG40*100+AC40</f>
        <v>-299</v>
      </c>
      <c r="BC40" s="39"/>
      <c r="BD40" s="40"/>
      <c r="BE40" s="40"/>
      <c r="BF40" s="40"/>
      <c r="BG40" s="40"/>
      <c r="BH40" s="40"/>
      <c r="BI40" s="40"/>
      <c r="BJ40" s="40"/>
      <c r="BK40" s="41"/>
    </row>
    <row r="41" spans="1:79" s="33" customFormat="1" ht="22.5" customHeight="1" x14ac:dyDescent="0.4">
      <c r="B41" s="37">
        <v>2</v>
      </c>
      <c r="C41" s="517">
        <f>J7</f>
        <v>0</v>
      </c>
      <c r="D41" s="516"/>
      <c r="E41" s="516"/>
      <c r="F41" s="516"/>
      <c r="G41" s="516"/>
      <c r="H41" s="516"/>
      <c r="I41" s="516"/>
      <c r="J41" s="516"/>
      <c r="K41" s="516"/>
      <c r="L41" s="516">
        <f>IF(T40="","",T40)</f>
        <v>3</v>
      </c>
      <c r="M41" s="519"/>
      <c r="N41" s="37" t="str">
        <f>IF(OR(L41="",O41=""),"",IF(L41&gt;O41,"○",IF(L41=O41,"△","●")))</f>
        <v>○</v>
      </c>
      <c r="O41" s="520">
        <f>IF(Q40="","",Q40)</f>
        <v>1</v>
      </c>
      <c r="P41" s="452"/>
      <c r="Q41" s="518"/>
      <c r="R41" s="518"/>
      <c r="S41" s="518"/>
      <c r="T41" s="518"/>
      <c r="U41" s="518"/>
      <c r="V41" s="516">
        <f>S22</f>
        <v>1</v>
      </c>
      <c r="W41" s="519"/>
      <c r="X41" s="37" t="str">
        <f>IF(OR(V41="",Y41=""),"",IF(V41&gt;Y41,"○",IF(V41=Y41,"△","●")))</f>
        <v>○</v>
      </c>
      <c r="Y41" s="520">
        <f>X22</f>
        <v>0</v>
      </c>
      <c r="Z41" s="452"/>
      <c r="AA41" s="516">
        <f>IF(AND($L41="",$Q41="",$V41=""),"",COUNTIF($L41:$Z41,"○")*3+COUNTIF($L41:$Z41,"△")*1)</f>
        <v>6</v>
      </c>
      <c r="AB41" s="516"/>
      <c r="AC41" s="516">
        <f>IF(AND($L41="",$Q41="",$V41=""),"",SUM($L41,$Q41,$V41))</f>
        <v>4</v>
      </c>
      <c r="AD41" s="516"/>
      <c r="AE41" s="516">
        <f>IF(AND($O41="",$T41="",$Y41=""),"",SUM($O41,$T41,$Y41))</f>
        <v>1</v>
      </c>
      <c r="AF41" s="516"/>
      <c r="AG41" s="516">
        <f>IF(OR(AC41="",AE41=""),"",AC41-AE41)</f>
        <v>3</v>
      </c>
      <c r="AH41" s="516"/>
      <c r="AI41" s="516"/>
      <c r="AJ41" s="537">
        <f>IFERROR(RANK(AT41,$AT$40:$AT$42,),"")</f>
        <v>1</v>
      </c>
      <c r="AK41" s="446"/>
      <c r="AL41" s="34"/>
      <c r="AM41" s="532" t="s">
        <v>105</v>
      </c>
      <c r="AN41" s="530"/>
      <c r="AO41" s="530"/>
      <c r="AP41" s="530"/>
      <c r="AQ41" s="530"/>
      <c r="AR41" s="533"/>
      <c r="AT41" s="38">
        <f>AA41*10000+AG41*100+AC41</f>
        <v>60304</v>
      </c>
      <c r="BC41" s="39"/>
      <c r="BD41" s="40"/>
      <c r="BE41" s="40"/>
      <c r="BF41" s="40"/>
      <c r="BG41" s="40"/>
      <c r="BH41" s="40"/>
      <c r="BI41" s="40"/>
      <c r="BJ41" s="40"/>
      <c r="BK41" s="41"/>
    </row>
    <row r="42" spans="1:79" s="33" customFormat="1" ht="22.5" customHeight="1" x14ac:dyDescent="0.4">
      <c r="B42" s="37">
        <v>3</v>
      </c>
      <c r="C42" s="517">
        <f>J9</f>
        <v>0</v>
      </c>
      <c r="D42" s="516"/>
      <c r="E42" s="516"/>
      <c r="F42" s="516"/>
      <c r="G42" s="516"/>
      <c r="H42" s="516"/>
      <c r="I42" s="516"/>
      <c r="J42" s="516"/>
      <c r="K42" s="516"/>
      <c r="L42" s="516">
        <f>IF(Y40="","",Y40)</f>
        <v>1</v>
      </c>
      <c r="M42" s="519"/>
      <c r="N42" s="37" t="str">
        <f>IF(OR(L42="",O42=""),"",IF(L42&gt;O42,"○",IF(L42=O42,"△","●")))</f>
        <v>○</v>
      </c>
      <c r="O42" s="520">
        <f>IF(V40="","",V40)</f>
        <v>0</v>
      </c>
      <c r="P42" s="452"/>
      <c r="Q42" s="516">
        <f>IF(Y41="","",Y41)</f>
        <v>0</v>
      </c>
      <c r="R42" s="519"/>
      <c r="S42" s="37" t="str">
        <f>IF(OR(Q42="",T42=""),"",IF(Q42&gt;T42,"○",IF(Q42=T42,"△","●")))</f>
        <v>●</v>
      </c>
      <c r="T42" s="520">
        <f>IF(V41="","",V41)</f>
        <v>1</v>
      </c>
      <c r="U42" s="452"/>
      <c r="V42" s="518"/>
      <c r="W42" s="518"/>
      <c r="X42" s="518"/>
      <c r="Y42" s="518"/>
      <c r="Z42" s="518"/>
      <c r="AA42" s="516">
        <f>IF(AND($L42="",$Q42="",$V42=""),"",COUNTIF($L42:$Z42,"○")*3+COUNTIF($L42:$Z42,"△")*1)</f>
        <v>3</v>
      </c>
      <c r="AB42" s="516"/>
      <c r="AC42" s="516">
        <f>IF(AND($L42="",$Q42="",$V42=""),"",SUM($L42,$Q42,$V42))</f>
        <v>1</v>
      </c>
      <c r="AD42" s="516"/>
      <c r="AE42" s="516">
        <f>IF(AND($O42="",$T42="",$Y42=""),"",SUM($O42,$T42,$Y42))</f>
        <v>1</v>
      </c>
      <c r="AF42" s="516"/>
      <c r="AG42" s="516">
        <f>IF(OR(AC42="",AE42=""),"",AC42-AE42)</f>
        <v>0</v>
      </c>
      <c r="AH42" s="516"/>
      <c r="AI42" s="516"/>
      <c r="AJ42" s="537">
        <f>IFERROR(RANK(AT42,$AT$40:$AT$42,),"")</f>
        <v>2</v>
      </c>
      <c r="AK42" s="446"/>
      <c r="AL42" s="34"/>
      <c r="AM42" s="535" t="s">
        <v>106</v>
      </c>
      <c r="AN42" s="479"/>
      <c r="AO42" s="479"/>
      <c r="AP42" s="479"/>
      <c r="AQ42" s="479"/>
      <c r="AR42" s="475"/>
      <c r="AT42" s="38">
        <f>AA42*10000+AG42*100+AC42</f>
        <v>30001</v>
      </c>
      <c r="BC42" s="39"/>
      <c r="BD42" s="40"/>
      <c r="BE42" s="40"/>
      <c r="BF42" s="40"/>
      <c r="BG42" s="40"/>
      <c r="BH42" s="40"/>
      <c r="BI42" s="40"/>
      <c r="BJ42" s="40"/>
      <c r="BK42" s="41"/>
    </row>
    <row r="43" spans="1:79" ht="7.5" customHeight="1" x14ac:dyDescent="0.4">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7"/>
      <c r="AQ43" s="42"/>
      <c r="AR43" s="42"/>
      <c r="BC43" s="43"/>
      <c r="BD43" s="43"/>
      <c r="BE43" s="43"/>
      <c r="BF43" s="43"/>
      <c r="BG43" s="43"/>
      <c r="BH43" s="43"/>
      <c r="BI43" s="43"/>
      <c r="BJ43" s="43"/>
      <c r="BK43" s="44"/>
    </row>
    <row r="44" spans="1:79" ht="7.5" customHeight="1" x14ac:dyDescent="0.4">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7"/>
      <c r="AQ44" s="42"/>
      <c r="AR44" s="42"/>
      <c r="BC44" s="43"/>
      <c r="BD44" s="43"/>
      <c r="BE44" s="43"/>
      <c r="BF44" s="43"/>
      <c r="BG44" s="43"/>
      <c r="BH44" s="43"/>
      <c r="BI44" s="43"/>
      <c r="BJ44" s="43"/>
      <c r="BK44" s="44"/>
    </row>
    <row r="45" spans="1:79" s="33" customFormat="1" ht="18.75" x14ac:dyDescent="0.4">
      <c r="B45" s="521" t="str">
        <f>X5&amp;" リーグ"</f>
        <v>f リーグ</v>
      </c>
      <c r="C45" s="522"/>
      <c r="D45" s="522"/>
      <c r="E45" s="522"/>
      <c r="F45" s="522"/>
      <c r="G45" s="522"/>
      <c r="H45" s="522"/>
      <c r="I45" s="522"/>
      <c r="J45" s="522"/>
      <c r="K45" s="523"/>
      <c r="L45" s="517" t="e">
        <f>C46</f>
        <v>#REF!</v>
      </c>
      <c r="M45" s="516"/>
      <c r="N45" s="516"/>
      <c r="O45" s="516"/>
      <c r="P45" s="516"/>
      <c r="Q45" s="517">
        <f>C47</f>
        <v>0</v>
      </c>
      <c r="R45" s="516"/>
      <c r="S45" s="516"/>
      <c r="T45" s="516"/>
      <c r="U45" s="516"/>
      <c r="V45" s="517">
        <f>C48</f>
        <v>0</v>
      </c>
      <c r="W45" s="516"/>
      <c r="X45" s="516"/>
      <c r="Y45" s="516"/>
      <c r="Z45" s="516"/>
      <c r="AA45" s="517">
        <f>C49</f>
        <v>0</v>
      </c>
      <c r="AB45" s="516"/>
      <c r="AC45" s="516"/>
      <c r="AD45" s="516"/>
      <c r="AE45" s="516"/>
      <c r="AF45" s="516" t="s">
        <v>98</v>
      </c>
      <c r="AG45" s="516"/>
      <c r="AH45" s="516" t="s">
        <v>99</v>
      </c>
      <c r="AI45" s="516"/>
      <c r="AJ45" s="516" t="s">
        <v>100</v>
      </c>
      <c r="AK45" s="516"/>
      <c r="AL45" s="524" t="s">
        <v>101</v>
      </c>
      <c r="AM45" s="525"/>
      <c r="AN45" s="526"/>
      <c r="AO45" s="516" t="s">
        <v>102</v>
      </c>
      <c r="AP45" s="516"/>
      <c r="AQ45" s="541" t="s">
        <v>155</v>
      </c>
      <c r="AR45" s="542"/>
      <c r="AS45" s="36"/>
      <c r="BC45" s="39"/>
      <c r="BD45" s="40"/>
      <c r="BE45" s="40"/>
      <c r="BF45" s="40"/>
      <c r="BG45" s="40"/>
      <c r="BH45" s="40"/>
      <c r="BI45" s="40"/>
      <c r="BJ45" s="40"/>
      <c r="BK45" s="41"/>
      <c r="BP45" s="46"/>
      <c r="BQ45" s="46"/>
      <c r="BR45" s="46"/>
      <c r="BS45" s="46"/>
      <c r="BT45" s="46"/>
      <c r="BU45" s="46"/>
      <c r="BV45" s="46"/>
      <c r="BW45" s="46"/>
      <c r="BX45" s="46"/>
      <c r="BY45" s="46"/>
      <c r="BZ45" s="46"/>
      <c r="CA45" s="40"/>
    </row>
    <row r="46" spans="1:79" s="33" customFormat="1" ht="22.5" customHeight="1" x14ac:dyDescent="0.4">
      <c r="B46" s="37">
        <v>4</v>
      </c>
      <c r="C46" s="517" t="e">
        <f>AB5</f>
        <v>#REF!</v>
      </c>
      <c r="D46" s="516"/>
      <c r="E46" s="516"/>
      <c r="F46" s="516"/>
      <c r="G46" s="516"/>
      <c r="H46" s="516"/>
      <c r="I46" s="516"/>
      <c r="J46" s="516"/>
      <c r="K46" s="516"/>
      <c r="L46" s="518"/>
      <c r="M46" s="518"/>
      <c r="N46" s="518"/>
      <c r="O46" s="518"/>
      <c r="P46" s="518"/>
      <c r="Q46" s="516">
        <f>S18</f>
        <v>4</v>
      </c>
      <c r="R46" s="519"/>
      <c r="S46" s="37" t="str">
        <f>IF(OR(Q46="",T46=""),"",IF(Q46&gt;T46,"○",IF(Q46=T46,"△","●")))</f>
        <v>○</v>
      </c>
      <c r="T46" s="520">
        <f>X18</f>
        <v>0</v>
      </c>
      <c r="U46" s="452"/>
      <c r="V46" s="516">
        <f>S24</f>
        <v>1</v>
      </c>
      <c r="W46" s="519"/>
      <c r="X46" s="37" t="str">
        <f>IF(OR(V46="",Y46=""),"",IF(V46&gt;Y46,"○",IF(V46=Y46,"△","●")))</f>
        <v>●</v>
      </c>
      <c r="Y46" s="520">
        <f>X24</f>
        <v>3</v>
      </c>
      <c r="Z46" s="452"/>
      <c r="AA46" s="516">
        <f>S30</f>
        <v>2</v>
      </c>
      <c r="AB46" s="519"/>
      <c r="AC46" s="37" t="str">
        <f>IF(OR(AA46="",AD46=""),"",IF(AA46&gt;AD46,"○",IF(AA46=AD46,"△","●")))</f>
        <v>△</v>
      </c>
      <c r="AD46" s="520">
        <f>X30</f>
        <v>2</v>
      </c>
      <c r="AE46" s="452"/>
      <c r="AF46" s="538">
        <f>IF(AND($L46="",$Q46="",$V46="",$AA46=""),"",COUNTIF($L46:$AE46,"○")*3+COUNTIF($L46:$AE46,"△")*1)</f>
        <v>4</v>
      </c>
      <c r="AG46" s="538"/>
      <c r="AH46" s="538">
        <f>IF(AND($L46="",$Q46="",$V46="",$AA46=""),"",SUM($L46,$Q46,$V46,$AA46))</f>
        <v>7</v>
      </c>
      <c r="AI46" s="538"/>
      <c r="AJ46" s="538">
        <f>IF(AND($O46="",$T46="",$Y46="",$AD46),"",SUM($O46,$T46,$Y46,$AD46))</f>
        <v>5</v>
      </c>
      <c r="AK46" s="538"/>
      <c r="AL46" s="538">
        <f>IF(OR(AH46="",AJ46=""),"",AH46-AJ46)</f>
        <v>2</v>
      </c>
      <c r="AM46" s="538"/>
      <c r="AN46" s="538"/>
      <c r="AO46" s="516">
        <f>IFERROR(RANK(AT46,$AT$46:$AT$49,),"")</f>
        <v>2</v>
      </c>
      <c r="AP46" s="516"/>
      <c r="AQ46" s="539" t="s">
        <v>153</v>
      </c>
      <c r="AR46" s="540"/>
      <c r="AS46" s="6"/>
      <c r="AT46" s="38">
        <f>AF46*10000+AL46*100+AH46</f>
        <v>40207</v>
      </c>
      <c r="BC46" s="47"/>
      <c r="BD46" s="48"/>
      <c r="BE46" s="48"/>
      <c r="BF46" s="48"/>
      <c r="BG46" s="48"/>
      <c r="BH46" s="48"/>
      <c r="BI46" s="48"/>
      <c r="BJ46" s="48"/>
      <c r="BK46" s="41"/>
      <c r="BP46" s="46"/>
      <c r="BQ46" s="46"/>
      <c r="BR46" s="46"/>
      <c r="BS46" s="46"/>
      <c r="BT46" s="46"/>
      <c r="BU46" s="46"/>
      <c r="BV46" s="46"/>
      <c r="BW46" s="46"/>
      <c r="BX46" s="46"/>
      <c r="BY46" s="46"/>
      <c r="BZ46" s="46"/>
      <c r="CA46" s="40"/>
    </row>
    <row r="47" spans="1:79" s="33" customFormat="1" ht="22.5" customHeight="1" x14ac:dyDescent="0.4">
      <c r="B47" s="37">
        <v>5</v>
      </c>
      <c r="C47" s="517">
        <f>AB7</f>
        <v>0</v>
      </c>
      <c r="D47" s="516"/>
      <c r="E47" s="516"/>
      <c r="F47" s="516"/>
      <c r="G47" s="516"/>
      <c r="H47" s="516"/>
      <c r="I47" s="516"/>
      <c r="J47" s="516"/>
      <c r="K47" s="516"/>
      <c r="L47" s="516">
        <f>IF(T46="","",T46)</f>
        <v>0</v>
      </c>
      <c r="M47" s="519"/>
      <c r="N47" s="37" t="str">
        <f>IF(OR(L47="",O47=""),"",IF(L47&gt;O47,"○",IF(L47=O47,"△","●")))</f>
        <v>●</v>
      </c>
      <c r="O47" s="520">
        <f>IF(Q46="","",Q46)</f>
        <v>4</v>
      </c>
      <c r="P47" s="452"/>
      <c r="Q47" s="518"/>
      <c r="R47" s="518"/>
      <c r="S47" s="518"/>
      <c r="T47" s="518"/>
      <c r="U47" s="518"/>
      <c r="V47" s="516">
        <f>S32</f>
        <v>0</v>
      </c>
      <c r="W47" s="519"/>
      <c r="X47" s="37" t="str">
        <f>IF(OR(V47="",Y47=""),"",IF(V47&gt;Y47,"○",IF(V47=Y47,"△","●")))</f>
        <v>●</v>
      </c>
      <c r="Y47" s="520">
        <f>X32</f>
        <v>4</v>
      </c>
      <c r="Z47" s="452"/>
      <c r="AA47" s="516">
        <f>S26</f>
        <v>0</v>
      </c>
      <c r="AB47" s="519"/>
      <c r="AC47" s="37" t="str">
        <f>IF(OR(AA47="",AD47=""),"",IF(AA47&gt;AD47,"○",IF(AA47=AD47,"△","●")))</f>
        <v>●</v>
      </c>
      <c r="AD47" s="520">
        <f>X26</f>
        <v>5</v>
      </c>
      <c r="AE47" s="452"/>
      <c r="AF47" s="516">
        <f>IF(AND($L47="",$Q47="",$V47="",$AA47=""),"",COUNTIF($L47:$AE47,"○")*3+COUNTIF($L47:$AE47,"△")*1)</f>
        <v>0</v>
      </c>
      <c r="AG47" s="516"/>
      <c r="AH47" s="516">
        <f>IF(AND($L47="",$Q47="",$V47="",$AA47=""),"",SUM($L47,$Q47,$V47,$AA47))</f>
        <v>0</v>
      </c>
      <c r="AI47" s="516"/>
      <c r="AJ47" s="516">
        <f>IF(AND($O47="",$T47="",$Y47="",$AD47),"",SUM($O47,$T47,$Y47,$AD47))</f>
        <v>13</v>
      </c>
      <c r="AK47" s="516"/>
      <c r="AL47" s="516">
        <f>IF(OR(AH47="",AJ47=""),"",AH47-AJ47)</f>
        <v>-13</v>
      </c>
      <c r="AM47" s="516"/>
      <c r="AN47" s="516"/>
      <c r="AO47" s="516">
        <f t="shared" ref="AO47:AO48" si="0">IFERROR(RANK(AT47,$AT$46:$AT$49,),"")</f>
        <v>4</v>
      </c>
      <c r="AP47" s="516"/>
      <c r="AQ47" s="45"/>
      <c r="AR47" s="36"/>
      <c r="AS47" s="6"/>
      <c r="AT47" s="38">
        <f t="shared" ref="AT47:AT49" si="1">AF47*10000+AL47*100+AH47</f>
        <v>-1300</v>
      </c>
      <c r="BC47" s="48"/>
      <c r="BD47" s="48"/>
      <c r="BE47" s="48"/>
      <c r="BF47" s="48"/>
      <c r="BG47" s="48"/>
      <c r="BH47" s="48"/>
      <c r="BI47" s="48"/>
      <c r="BJ47" s="48"/>
      <c r="BK47" s="41"/>
      <c r="BP47" s="46"/>
      <c r="BQ47" s="46"/>
      <c r="BR47" s="46"/>
      <c r="BS47" s="46"/>
      <c r="BT47" s="46"/>
      <c r="BU47" s="46"/>
      <c r="BV47" s="46"/>
      <c r="BW47" s="46"/>
      <c r="BX47" s="46"/>
      <c r="BY47" s="46"/>
      <c r="BZ47" s="46"/>
      <c r="CA47" s="40"/>
    </row>
    <row r="48" spans="1:79" s="33" customFormat="1" ht="22.5" customHeight="1" x14ac:dyDescent="0.4">
      <c r="B48" s="37">
        <v>6</v>
      </c>
      <c r="C48" s="517">
        <f>AB9</f>
        <v>0</v>
      </c>
      <c r="D48" s="516"/>
      <c r="E48" s="516"/>
      <c r="F48" s="516"/>
      <c r="G48" s="516"/>
      <c r="H48" s="516"/>
      <c r="I48" s="516"/>
      <c r="J48" s="516"/>
      <c r="K48" s="516"/>
      <c r="L48" s="516">
        <f>IF(Y46="","",Y46)</f>
        <v>3</v>
      </c>
      <c r="M48" s="519"/>
      <c r="N48" s="37" t="str">
        <f>IF(OR(L48="",O48=""),"",IF(L48&gt;O48,"○",IF(L48=O48,"△","●")))</f>
        <v>○</v>
      </c>
      <c r="O48" s="520">
        <f>IF(V46="","",V46)</f>
        <v>1</v>
      </c>
      <c r="P48" s="452"/>
      <c r="Q48" s="516">
        <f>IF(Y47="","",Y47)</f>
        <v>4</v>
      </c>
      <c r="R48" s="519"/>
      <c r="S48" s="37" t="str">
        <f>IF(OR(Q48="",T48=""),"",IF(Q48&gt;T48,"○",IF(Q48=T48,"△","●")))</f>
        <v>○</v>
      </c>
      <c r="T48" s="520">
        <f>IF(V47="","",V47)</f>
        <v>0</v>
      </c>
      <c r="U48" s="452"/>
      <c r="V48" s="518"/>
      <c r="W48" s="518"/>
      <c r="X48" s="518"/>
      <c r="Y48" s="518"/>
      <c r="Z48" s="518"/>
      <c r="AA48" s="516">
        <f>S20</f>
        <v>3</v>
      </c>
      <c r="AB48" s="519"/>
      <c r="AC48" s="37" t="str">
        <f>IF(OR(AA48="",AD48=""),"",IF(AA48&gt;AD48,"○",IF(AA48=AD48,"△","●")))</f>
        <v>○</v>
      </c>
      <c r="AD48" s="520">
        <f>X20</f>
        <v>0</v>
      </c>
      <c r="AE48" s="452"/>
      <c r="AF48" s="516">
        <f>IF(AND($L48="",$Q48="",$V48="",$AA48=""),"",COUNTIF($L48:$AE48,"○")*3+COUNTIF($L48:$AE48,"△")*1)</f>
        <v>9</v>
      </c>
      <c r="AG48" s="516"/>
      <c r="AH48" s="516">
        <f>IF(AND($L48="",$Q48="",$V48="",$AA48=""),"",SUM($L48,$Q48,$V48,$AA48))</f>
        <v>10</v>
      </c>
      <c r="AI48" s="516"/>
      <c r="AJ48" s="516">
        <f>IF(AND($O48="",$T48="",$Y48="",$AD48),"",SUM($O48,$T48,$Y48,$AD48))</f>
        <v>1</v>
      </c>
      <c r="AK48" s="516"/>
      <c r="AL48" s="516">
        <f>IF(OR(AH48="",AJ48=""),"",AH48-AJ48)</f>
        <v>9</v>
      </c>
      <c r="AM48" s="516"/>
      <c r="AN48" s="516"/>
      <c r="AO48" s="516">
        <f t="shared" si="0"/>
        <v>1</v>
      </c>
      <c r="AP48" s="516"/>
      <c r="AQ48" s="45"/>
      <c r="AR48" s="36"/>
      <c r="AS48" s="6"/>
      <c r="AT48" s="38">
        <f t="shared" si="1"/>
        <v>90910</v>
      </c>
      <c r="BC48" s="48"/>
      <c r="BD48" s="48"/>
      <c r="BE48" s="48"/>
      <c r="BF48" s="48"/>
      <c r="BG48" s="48"/>
      <c r="BH48" s="48"/>
      <c r="BI48" s="48"/>
      <c r="BJ48" s="48"/>
      <c r="BK48" s="41"/>
      <c r="BP48" s="46"/>
      <c r="BQ48" s="46"/>
      <c r="BR48" s="46"/>
      <c r="BS48" s="46"/>
      <c r="BT48" s="46"/>
      <c r="BU48" s="46"/>
      <c r="BV48" s="46"/>
      <c r="BW48" s="46"/>
      <c r="BX48" s="46"/>
      <c r="BY48" s="46"/>
      <c r="BZ48" s="46"/>
      <c r="CA48" s="40"/>
    </row>
    <row r="49" spans="2:63" s="33" customFormat="1" ht="22.5" customHeight="1" x14ac:dyDescent="0.4">
      <c r="B49" s="37">
        <v>7</v>
      </c>
      <c r="C49" s="517">
        <f>AB11</f>
        <v>0</v>
      </c>
      <c r="D49" s="516"/>
      <c r="E49" s="516"/>
      <c r="F49" s="516"/>
      <c r="G49" s="516"/>
      <c r="H49" s="516"/>
      <c r="I49" s="516"/>
      <c r="J49" s="516"/>
      <c r="K49" s="516"/>
      <c r="L49" s="516">
        <f>IF(AD46="","",AD46)</f>
        <v>2</v>
      </c>
      <c r="M49" s="519"/>
      <c r="N49" s="37" t="str">
        <f>IF(OR(L49="",O49=""),"",IF(L49&gt;O49,"○",IF(L49=O49,"△","●")))</f>
        <v>△</v>
      </c>
      <c r="O49" s="520">
        <f>IF(AA46="","",AA46)</f>
        <v>2</v>
      </c>
      <c r="P49" s="452"/>
      <c r="Q49" s="516">
        <f>IF(AD47="","",AD47)</f>
        <v>5</v>
      </c>
      <c r="R49" s="519"/>
      <c r="S49" s="37" t="str">
        <f>IF(OR(Q49="",T49=""),"",IF(Q49&gt;T49,"○",IF(Q49=T49,"△","●")))</f>
        <v>○</v>
      </c>
      <c r="T49" s="520">
        <f>IF(AA47="","",AA47)</f>
        <v>0</v>
      </c>
      <c r="U49" s="452"/>
      <c r="V49" s="516">
        <f>IF(AD48="","",AD48)</f>
        <v>0</v>
      </c>
      <c r="W49" s="519"/>
      <c r="X49" s="37" t="str">
        <f>IF(OR(V49="",Y49=""),"",IF(V49&gt;Y49,"○",IF(V49=Y49,"△","●")))</f>
        <v>●</v>
      </c>
      <c r="Y49" s="520">
        <f>IF(AA48="","",AA48)</f>
        <v>3</v>
      </c>
      <c r="Z49" s="452"/>
      <c r="AA49" s="518"/>
      <c r="AB49" s="518"/>
      <c r="AC49" s="518"/>
      <c r="AD49" s="518"/>
      <c r="AE49" s="518"/>
      <c r="AF49" s="538">
        <f>IF(AND($L49="",$Q49="",$V49="",$AA49=""),"",COUNTIF($L49:$AE49,"○")*3+COUNTIF($L49:$AE49,"△")*1)</f>
        <v>4</v>
      </c>
      <c r="AG49" s="538"/>
      <c r="AH49" s="538">
        <f>IF(AND($L49="",$Q49="",$V49="",$AA49=""),"",SUM($L49,$Q49,$V49,$AA49))</f>
        <v>7</v>
      </c>
      <c r="AI49" s="538"/>
      <c r="AJ49" s="538">
        <f>IF(AND($O49="",$T49="",$Y49="",$AD49),"",SUM($O49,$T49,$Y49,$AD49))</f>
        <v>5</v>
      </c>
      <c r="AK49" s="538"/>
      <c r="AL49" s="538">
        <f>IF(OR(AH49="",AJ49=""),"",AH49-AJ49)</f>
        <v>2</v>
      </c>
      <c r="AM49" s="538"/>
      <c r="AN49" s="538"/>
      <c r="AO49" s="516">
        <v>3</v>
      </c>
      <c r="AP49" s="516"/>
      <c r="AQ49" s="539" t="s">
        <v>154</v>
      </c>
      <c r="AR49" s="540"/>
      <c r="AS49" s="6"/>
      <c r="AT49" s="38">
        <f t="shared" si="1"/>
        <v>40207</v>
      </c>
      <c r="BC49" s="48"/>
      <c r="BD49" s="48"/>
      <c r="BE49" s="48"/>
      <c r="BF49" s="48"/>
      <c r="BG49" s="48"/>
      <c r="BH49" s="48"/>
      <c r="BI49" s="48"/>
      <c r="BJ49" s="48"/>
      <c r="BK49" s="41"/>
    </row>
    <row r="50" spans="2:63" x14ac:dyDescent="0.4">
      <c r="BC50" s="44"/>
      <c r="BD50" s="44"/>
      <c r="BE50" s="44"/>
      <c r="BF50" s="44"/>
      <c r="BG50" s="44"/>
      <c r="BH50" s="44"/>
      <c r="BI50" s="44"/>
      <c r="BJ50" s="44"/>
      <c r="BK50" s="44"/>
    </row>
    <row r="51" spans="2:63" x14ac:dyDescent="0.4">
      <c r="D51" s="458" t="s">
        <v>115</v>
      </c>
      <c r="E51" s="458"/>
      <c r="F51" s="458"/>
      <c r="G51" s="458"/>
      <c r="H51" s="458"/>
      <c r="I51" s="458"/>
      <c r="J51" s="458" t="s">
        <v>116</v>
      </c>
      <c r="K51" s="458"/>
      <c r="L51" s="458"/>
      <c r="M51" s="458"/>
      <c r="N51" s="458"/>
      <c r="O51" s="458"/>
      <c r="P51" s="458"/>
      <c r="Q51" s="458"/>
      <c r="R51" s="458"/>
      <c r="S51" s="458" t="s">
        <v>117</v>
      </c>
      <c r="T51" s="458"/>
      <c r="U51" s="458"/>
      <c r="V51" s="458"/>
      <c r="W51" s="458"/>
      <c r="X51" s="458"/>
      <c r="Y51" s="458"/>
      <c r="Z51" s="458"/>
      <c r="AA51" s="458"/>
      <c r="AB51" s="458" t="s">
        <v>119</v>
      </c>
      <c r="AC51" s="458"/>
      <c r="AD51" s="458"/>
      <c r="AE51" s="458" t="s">
        <v>118</v>
      </c>
      <c r="AF51" s="458"/>
      <c r="AG51" s="458"/>
      <c r="AH51" s="458"/>
      <c r="AI51" s="458"/>
      <c r="AJ51" s="458"/>
      <c r="AK51" s="458"/>
      <c r="AL51" s="458"/>
      <c r="AM51" s="458"/>
      <c r="AN51" s="458"/>
      <c r="AO51" s="458"/>
    </row>
    <row r="52" spans="2:63" x14ac:dyDescent="0.4">
      <c r="D52" s="458" t="s">
        <v>120</v>
      </c>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9"/>
      <c r="AC52" s="459"/>
      <c r="AD52" s="459"/>
      <c r="AE52" s="534"/>
      <c r="AF52" s="534"/>
      <c r="AG52" s="534"/>
      <c r="AH52" s="534"/>
      <c r="AI52" s="534"/>
      <c r="AJ52" s="534"/>
      <c r="AK52" s="534"/>
      <c r="AL52" s="534"/>
      <c r="AM52" s="534"/>
      <c r="AN52" s="534"/>
      <c r="AO52" s="534"/>
    </row>
    <row r="53" spans="2:63" x14ac:dyDescent="0.4">
      <c r="D53" s="458" t="s">
        <v>120</v>
      </c>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534"/>
      <c r="AF53" s="534"/>
      <c r="AG53" s="534"/>
      <c r="AH53" s="534"/>
      <c r="AI53" s="534"/>
      <c r="AJ53" s="534"/>
      <c r="AK53" s="534"/>
      <c r="AL53" s="534"/>
      <c r="AM53" s="534"/>
      <c r="AN53" s="534"/>
      <c r="AO53" s="534"/>
    </row>
    <row r="54" spans="2:63" x14ac:dyDescent="0.4">
      <c r="D54" s="458" t="s">
        <v>120</v>
      </c>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534"/>
      <c r="AF54" s="534"/>
      <c r="AG54" s="534"/>
      <c r="AH54" s="534"/>
      <c r="AI54" s="534"/>
      <c r="AJ54" s="534"/>
      <c r="AK54" s="534"/>
      <c r="AL54" s="534"/>
      <c r="AM54" s="534"/>
      <c r="AN54" s="534"/>
      <c r="AO54" s="534"/>
    </row>
  </sheetData>
  <mergeCells count="261">
    <mergeCell ref="AQ46:AR46"/>
    <mergeCell ref="AQ49:AR49"/>
    <mergeCell ref="AQ45:AR45"/>
    <mergeCell ref="D54:I54"/>
    <mergeCell ref="J54:R54"/>
    <mergeCell ref="S54:AA54"/>
    <mergeCell ref="AB54:AD54"/>
    <mergeCell ref="AE54:AO54"/>
    <mergeCell ref="AM39:AR39"/>
    <mergeCell ref="AM40:AR40"/>
    <mergeCell ref="AM41:AR41"/>
    <mergeCell ref="AM42:AR42"/>
    <mergeCell ref="D52:I52"/>
    <mergeCell ref="J52:R52"/>
    <mergeCell ref="S52:AA52"/>
    <mergeCell ref="AB52:AD52"/>
    <mergeCell ref="AE52:AO52"/>
    <mergeCell ref="D53:I53"/>
    <mergeCell ref="J53:R53"/>
    <mergeCell ref="S53:AA53"/>
    <mergeCell ref="AB53:AD53"/>
    <mergeCell ref="AE53:AO53"/>
    <mergeCell ref="AH49:AI49"/>
    <mergeCell ref="AJ49:AK49"/>
    <mergeCell ref="AL49:AN49"/>
    <mergeCell ref="AO49:AP49"/>
    <mergeCell ref="D51:I51"/>
    <mergeCell ref="J51:R51"/>
    <mergeCell ref="S51:AA51"/>
    <mergeCell ref="AB51:AD51"/>
    <mergeCell ref="AE51:AO51"/>
    <mergeCell ref="AO48:AP48"/>
    <mergeCell ref="C49:K49"/>
    <mergeCell ref="L49:M49"/>
    <mergeCell ref="O49:P49"/>
    <mergeCell ref="Q49:R49"/>
    <mergeCell ref="T49:U49"/>
    <mergeCell ref="V49:W49"/>
    <mergeCell ref="Y49:Z49"/>
    <mergeCell ref="AA49:AE49"/>
    <mergeCell ref="AF49:AG49"/>
    <mergeCell ref="AA48:AB48"/>
    <mergeCell ref="AD48:AE48"/>
    <mergeCell ref="AF48:AG48"/>
    <mergeCell ref="AH48:AI48"/>
    <mergeCell ref="AJ48:AK48"/>
    <mergeCell ref="AL48:AN48"/>
    <mergeCell ref="AL46:AN46"/>
    <mergeCell ref="AH47:AI47"/>
    <mergeCell ref="AJ47:AK47"/>
    <mergeCell ref="AL47:AN47"/>
    <mergeCell ref="AO47:AP47"/>
    <mergeCell ref="C48:K48"/>
    <mergeCell ref="L48:M48"/>
    <mergeCell ref="O48:P48"/>
    <mergeCell ref="Q48:R48"/>
    <mergeCell ref="T48:U48"/>
    <mergeCell ref="V48:Z48"/>
    <mergeCell ref="C47:K47"/>
    <mergeCell ref="L47:M47"/>
    <mergeCell ref="O47:P47"/>
    <mergeCell ref="Q47:U47"/>
    <mergeCell ref="V47:W47"/>
    <mergeCell ref="Y47:Z47"/>
    <mergeCell ref="AA47:AB47"/>
    <mergeCell ref="AD47:AE47"/>
    <mergeCell ref="AF47:AG47"/>
    <mergeCell ref="AG41:AI41"/>
    <mergeCell ref="AJ41:AK41"/>
    <mergeCell ref="AH45:AI45"/>
    <mergeCell ref="AJ45:AK45"/>
    <mergeCell ref="AL45:AN45"/>
    <mergeCell ref="AO45:AP45"/>
    <mergeCell ref="C46:K46"/>
    <mergeCell ref="L46:P46"/>
    <mergeCell ref="Q46:R46"/>
    <mergeCell ref="T46:U46"/>
    <mergeCell ref="V46:W46"/>
    <mergeCell ref="Y46:Z46"/>
    <mergeCell ref="B45:K45"/>
    <mergeCell ref="L45:P45"/>
    <mergeCell ref="Q45:U45"/>
    <mergeCell ref="V45:Z45"/>
    <mergeCell ref="AA45:AE45"/>
    <mergeCell ref="AF45:AG45"/>
    <mergeCell ref="AO46:AP46"/>
    <mergeCell ref="AA46:AB46"/>
    <mergeCell ref="AD46:AE46"/>
    <mergeCell ref="AF46:AG46"/>
    <mergeCell ref="AH46:AI46"/>
    <mergeCell ref="AJ46:AK46"/>
    <mergeCell ref="C42:K42"/>
    <mergeCell ref="L42:M42"/>
    <mergeCell ref="O42:P42"/>
    <mergeCell ref="Q42:R42"/>
    <mergeCell ref="T42:U42"/>
    <mergeCell ref="AC40:AD40"/>
    <mergeCell ref="AE40:AF40"/>
    <mergeCell ref="AG40:AI40"/>
    <mergeCell ref="AJ40:AK40"/>
    <mergeCell ref="C41:K41"/>
    <mergeCell ref="L41:M41"/>
    <mergeCell ref="O41:P41"/>
    <mergeCell ref="Q41:U41"/>
    <mergeCell ref="V41:W41"/>
    <mergeCell ref="Y41:Z41"/>
    <mergeCell ref="V42:Z42"/>
    <mergeCell ref="AA42:AB42"/>
    <mergeCell ref="AC42:AD42"/>
    <mergeCell ref="AE42:AF42"/>
    <mergeCell ref="AG42:AI42"/>
    <mergeCell ref="AJ42:AK42"/>
    <mergeCell ref="AA41:AB41"/>
    <mergeCell ref="AC41:AD41"/>
    <mergeCell ref="AE41:AF41"/>
    <mergeCell ref="AE39:AF39"/>
    <mergeCell ref="AG39:AI39"/>
    <mergeCell ref="AJ39:AK39"/>
    <mergeCell ref="C40:K40"/>
    <mergeCell ref="L40:P40"/>
    <mergeCell ref="Q40:R40"/>
    <mergeCell ref="T40:U40"/>
    <mergeCell ref="V40:W40"/>
    <mergeCell ref="Y40:Z40"/>
    <mergeCell ref="AA40:AB40"/>
    <mergeCell ref="B39:K39"/>
    <mergeCell ref="L39:P39"/>
    <mergeCell ref="Q39:U39"/>
    <mergeCell ref="V39:Z39"/>
    <mergeCell ref="AA39:AB39"/>
    <mergeCell ref="AC39:AD39"/>
    <mergeCell ref="Z35:AG36"/>
    <mergeCell ref="AH35:AK36"/>
    <mergeCell ref="AL35:AR36"/>
    <mergeCell ref="S37:T37"/>
    <mergeCell ref="U37:W37"/>
    <mergeCell ref="X37:Y37"/>
    <mergeCell ref="A35:B36"/>
    <mergeCell ref="C35:F36"/>
    <mergeCell ref="G35:J36"/>
    <mergeCell ref="K35:R36"/>
    <mergeCell ref="S35:T36"/>
    <mergeCell ref="X35:Y36"/>
    <mergeCell ref="Z32:AG33"/>
    <mergeCell ref="AH32:AK33"/>
    <mergeCell ref="AL32:AR33"/>
    <mergeCell ref="A34:O34"/>
    <mergeCell ref="P34:R34"/>
    <mergeCell ref="Z34:AB34"/>
    <mergeCell ref="A32:B33"/>
    <mergeCell ref="C32:F33"/>
    <mergeCell ref="G32:J33"/>
    <mergeCell ref="K32:R33"/>
    <mergeCell ref="S32:T33"/>
    <mergeCell ref="X32:Y33"/>
    <mergeCell ref="A30:B31"/>
    <mergeCell ref="C30:F31"/>
    <mergeCell ref="G30:J31"/>
    <mergeCell ref="K30:R31"/>
    <mergeCell ref="S30:T31"/>
    <mergeCell ref="X30:Y31"/>
    <mergeCell ref="Z30:AG31"/>
    <mergeCell ref="AH30:AK31"/>
    <mergeCell ref="AL30:AR31"/>
    <mergeCell ref="A28:B29"/>
    <mergeCell ref="C28:F29"/>
    <mergeCell ref="G28:J29"/>
    <mergeCell ref="K28:R29"/>
    <mergeCell ref="S28:T29"/>
    <mergeCell ref="X28:Y29"/>
    <mergeCell ref="Z28:AG29"/>
    <mergeCell ref="AH28:AK29"/>
    <mergeCell ref="AL28:AR29"/>
    <mergeCell ref="Z24:AG25"/>
    <mergeCell ref="AH24:AK25"/>
    <mergeCell ref="AL24:AR25"/>
    <mergeCell ref="A26:B27"/>
    <mergeCell ref="C26:F27"/>
    <mergeCell ref="G26:J27"/>
    <mergeCell ref="K26:R27"/>
    <mergeCell ref="S26:T27"/>
    <mergeCell ref="X26:Y27"/>
    <mergeCell ref="Z26:AG27"/>
    <mergeCell ref="A24:B25"/>
    <mergeCell ref="C24:F25"/>
    <mergeCell ref="G24:J25"/>
    <mergeCell ref="K24:R25"/>
    <mergeCell ref="S24:T25"/>
    <mergeCell ref="X24:Y25"/>
    <mergeCell ref="AH26:AK27"/>
    <mergeCell ref="AL26:AR27"/>
    <mergeCell ref="A22:B23"/>
    <mergeCell ref="C22:F23"/>
    <mergeCell ref="G22:J23"/>
    <mergeCell ref="K22:R23"/>
    <mergeCell ref="S22:T23"/>
    <mergeCell ref="X22:Y23"/>
    <mergeCell ref="Z22:AG23"/>
    <mergeCell ref="AH22:AK23"/>
    <mergeCell ref="AL22:AR23"/>
    <mergeCell ref="A20:B21"/>
    <mergeCell ref="C20:F21"/>
    <mergeCell ref="G20:J21"/>
    <mergeCell ref="K20:R21"/>
    <mergeCell ref="S20:T21"/>
    <mergeCell ref="X20:Y21"/>
    <mergeCell ref="Z20:AG21"/>
    <mergeCell ref="AH20:AK21"/>
    <mergeCell ref="AL20:AR21"/>
    <mergeCell ref="A18:B19"/>
    <mergeCell ref="C18:F19"/>
    <mergeCell ref="G18:J19"/>
    <mergeCell ref="K18:R19"/>
    <mergeCell ref="S18:T19"/>
    <mergeCell ref="X18:Y19"/>
    <mergeCell ref="Z18:AG19"/>
    <mergeCell ref="AH18:AK19"/>
    <mergeCell ref="AL18:AR19"/>
    <mergeCell ref="AL15:AR15"/>
    <mergeCell ref="A16:B17"/>
    <mergeCell ref="C16:F17"/>
    <mergeCell ref="G16:J17"/>
    <mergeCell ref="K16:R17"/>
    <mergeCell ref="S16:T17"/>
    <mergeCell ref="X16:Y17"/>
    <mergeCell ref="Z16:AG17"/>
    <mergeCell ref="AH16:AK17"/>
    <mergeCell ref="AL16:AR17"/>
    <mergeCell ref="A13:R13"/>
    <mergeCell ref="A14:R14"/>
    <mergeCell ref="A15:B15"/>
    <mergeCell ref="C15:F15"/>
    <mergeCell ref="G15:J15"/>
    <mergeCell ref="K15:R15"/>
    <mergeCell ref="G9:I10"/>
    <mergeCell ref="J9:U10"/>
    <mergeCell ref="Y9:AA10"/>
    <mergeCell ref="S15:Y15"/>
    <mergeCell ref="Z15:AG15"/>
    <mergeCell ref="Y11:AA12"/>
    <mergeCell ref="AB11:AM12"/>
    <mergeCell ref="F5:F10"/>
    <mergeCell ref="G5:I6"/>
    <mergeCell ref="J5:U6"/>
    <mergeCell ref="X5:X12"/>
    <mergeCell ref="Y5:AA6"/>
    <mergeCell ref="AB5:AM6"/>
    <mergeCell ref="G7:I8"/>
    <mergeCell ref="J7:U8"/>
    <mergeCell ref="Y7:AA8"/>
    <mergeCell ref="AB7:AM8"/>
    <mergeCell ref="AH15:AK15"/>
    <mergeCell ref="A1:AR1"/>
    <mergeCell ref="C3:E3"/>
    <mergeCell ref="F3:N3"/>
    <mergeCell ref="O3:R3"/>
    <mergeCell ref="S3:AA3"/>
    <mergeCell ref="AB3:AE3"/>
    <mergeCell ref="AF3:AM3"/>
    <mergeCell ref="AN3:AP3"/>
    <mergeCell ref="AB9:AM10"/>
  </mergeCells>
  <phoneticPr fontId="1"/>
  <conditionalFormatting sqref="AN3:AP3">
    <cfRule type="expression" dxfId="53" priority="17">
      <formula>WEEKDAY(AN3)=7</formula>
    </cfRule>
    <cfRule type="expression" dxfId="52" priority="18">
      <formula>WEEKDAY(AN3)=1</formula>
    </cfRule>
  </conditionalFormatting>
  <conditionalFormatting sqref="AN3:AP3">
    <cfRule type="expression" dxfId="51" priority="15">
      <formula>WEEKDAY(AN3)=7</formula>
    </cfRule>
    <cfRule type="expression" dxfId="50" priority="16">
      <formula>WEEKDAY(AN3)=1</formula>
    </cfRule>
  </conditionalFormatting>
  <conditionalFormatting sqref="AN3:AP3">
    <cfRule type="expression" dxfId="49" priority="13">
      <formula>WEEKDAY(AN3)=7</formula>
    </cfRule>
    <cfRule type="expression" dxfId="48" priority="14">
      <formula>WEEKDAY(AN3)=1</formula>
    </cfRule>
  </conditionalFormatting>
  <conditionalFormatting sqref="AN3:AP3">
    <cfRule type="expression" dxfId="47" priority="11">
      <formula>WEEKDAY(AN3)=7</formula>
    </cfRule>
    <cfRule type="expression" dxfId="46" priority="12">
      <formula>WEEKDAY(AN3)=1</formula>
    </cfRule>
  </conditionalFormatting>
  <conditionalFormatting sqref="AN3:AP3">
    <cfRule type="expression" dxfId="45" priority="9">
      <formula>WEEKDAY(AN3)=7</formula>
    </cfRule>
    <cfRule type="expression" dxfId="44" priority="10">
      <formula>WEEKDAY(AN3)=1</formula>
    </cfRule>
  </conditionalFormatting>
  <conditionalFormatting sqref="AN3:AP3">
    <cfRule type="expression" dxfId="43" priority="7">
      <formula>WEEKDAY(AN3)=7</formula>
    </cfRule>
    <cfRule type="expression" dxfId="42" priority="8">
      <formula>WEEKDAY(AN3)=1</formula>
    </cfRule>
  </conditionalFormatting>
  <conditionalFormatting sqref="AN3:AP3">
    <cfRule type="expression" dxfId="41" priority="5">
      <formula>WEEKDAY(AN3)=7</formula>
    </cfRule>
    <cfRule type="expression" dxfId="40" priority="6">
      <formula>WEEKDAY(AN3)=1</formula>
    </cfRule>
  </conditionalFormatting>
  <conditionalFormatting sqref="AN3:AP3">
    <cfRule type="expression" dxfId="39" priority="3">
      <formula>WEEKDAY(AN3)=7</formula>
    </cfRule>
    <cfRule type="expression" dxfId="38" priority="4">
      <formula>WEEKDAY(AN3)=1</formula>
    </cfRule>
  </conditionalFormatting>
  <conditionalFormatting sqref="AN3:AP3">
    <cfRule type="expression" dxfId="37" priority="1">
      <formula>WEEKDAY(AN3)=7</formula>
    </cfRule>
    <cfRule type="expression" dxfId="36" priority="2">
      <formula>WEEKDAY(AN3)=1</formula>
    </cfRule>
  </conditionalFormatting>
  <printOptions horizontalCentered="1"/>
  <pageMargins left="0.19685039370078741" right="0.19685039370078741" top="0.39370078740157483" bottom="0"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90175-9058-4247-A2A9-03EBC7417744}">
  <sheetPr>
    <tabColor rgb="FFFFFF00"/>
  </sheetPr>
  <dimension ref="A1:CA54"/>
  <sheetViews>
    <sheetView view="pageBreakPreview" zoomScaleNormal="100" zoomScaleSheetLayoutView="100" workbookViewId="0">
      <selection activeCell="AV1" sqref="AV1"/>
    </sheetView>
  </sheetViews>
  <sheetFormatPr defaultRowHeight="14.25" x14ac:dyDescent="0.4"/>
  <cols>
    <col min="1" max="44" width="2" style="1" customWidth="1"/>
    <col min="45" max="47" width="2" style="1" hidden="1" customWidth="1"/>
    <col min="48" max="108" width="2" style="1" customWidth="1"/>
    <col min="109" max="111" width="3.125" style="1" customWidth="1"/>
    <col min="112" max="112" width="9" style="1"/>
    <col min="113" max="115" width="3.125" style="1" customWidth="1"/>
    <col min="116" max="16384" width="9" style="1"/>
  </cols>
  <sheetData>
    <row r="1" spans="1:47" ht="17.25" x14ac:dyDescent="0.4">
      <c r="A1" s="454" t="s">
        <v>130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row>
    <row r="2" spans="1:47" x14ac:dyDescent="0.4">
      <c r="AA2" s="2"/>
      <c r="AB2" s="2"/>
    </row>
    <row r="3" spans="1:47" x14ac:dyDescent="0.4">
      <c r="C3" s="458" t="s">
        <v>112</v>
      </c>
      <c r="D3" s="458"/>
      <c r="E3" s="458"/>
      <c r="F3" s="459">
        <f>'宇河予選　１０月1７日組合せ'!U7</f>
        <v>0</v>
      </c>
      <c r="G3" s="459"/>
      <c r="H3" s="459"/>
      <c r="I3" s="459"/>
      <c r="J3" s="459"/>
      <c r="K3" s="459"/>
      <c r="L3" s="459"/>
      <c r="M3" s="459"/>
      <c r="N3" s="459"/>
      <c r="O3" s="458" t="s">
        <v>113</v>
      </c>
      <c r="P3" s="458"/>
      <c r="Q3" s="458"/>
      <c r="R3" s="458"/>
      <c r="S3" s="469">
        <f>'宇河予選　１０月1７日組合せ'!X16</f>
        <v>0</v>
      </c>
      <c r="T3" s="458"/>
      <c r="U3" s="458"/>
      <c r="V3" s="458"/>
      <c r="W3" s="458"/>
      <c r="X3" s="458"/>
      <c r="Y3" s="458"/>
      <c r="Z3" s="458"/>
      <c r="AA3" s="458"/>
      <c r="AB3" s="458" t="s">
        <v>114</v>
      </c>
      <c r="AC3" s="458"/>
      <c r="AD3" s="458"/>
      <c r="AE3" s="458"/>
      <c r="AF3" s="470">
        <v>43814</v>
      </c>
      <c r="AG3" s="471"/>
      <c r="AH3" s="471"/>
      <c r="AI3" s="471"/>
      <c r="AJ3" s="471"/>
      <c r="AK3" s="471"/>
      <c r="AL3" s="471"/>
      <c r="AM3" s="471"/>
      <c r="AN3" s="527" t="str">
        <f>"（"&amp;TEXT(AF3,"aaa")&amp;"）"</f>
        <v>（日）</v>
      </c>
      <c r="AO3" s="527"/>
      <c r="AP3" s="528"/>
    </row>
    <row r="4" spans="1:47" x14ac:dyDescent="0.4">
      <c r="S4" s="2"/>
      <c r="T4" s="2"/>
      <c r="U4" s="2"/>
      <c r="V4" s="2"/>
    </row>
    <row r="5" spans="1:47" ht="6.75" customHeight="1" x14ac:dyDescent="0.4">
      <c r="B5" s="139"/>
      <c r="C5" s="139"/>
      <c r="D5" s="49"/>
      <c r="F5" s="451" t="s">
        <v>135</v>
      </c>
      <c r="G5" s="460">
        <v>1</v>
      </c>
      <c r="H5" s="461"/>
      <c r="I5" s="461"/>
      <c r="J5" s="465" t="str">
        <f>'宇河予選　１０月1７日組合せ'!X12</f>
        <v>サウス宇都宮SC</v>
      </c>
      <c r="K5" s="465"/>
      <c r="L5" s="465"/>
      <c r="M5" s="465"/>
      <c r="N5" s="465"/>
      <c r="O5" s="465"/>
      <c r="P5" s="465"/>
      <c r="Q5" s="465"/>
      <c r="R5" s="466"/>
      <c r="S5" s="466"/>
      <c r="T5" s="466"/>
      <c r="U5" s="466"/>
      <c r="W5" s="5"/>
      <c r="X5" s="451" t="s">
        <v>136</v>
      </c>
      <c r="Y5" s="460">
        <v>4</v>
      </c>
      <c r="Z5" s="461"/>
      <c r="AA5" s="461"/>
      <c r="AB5" s="465" t="str">
        <f>'宇河予選　１０月1７日組合せ'!X22</f>
        <v>国本JSC</v>
      </c>
      <c r="AC5" s="465"/>
      <c r="AD5" s="465"/>
      <c r="AE5" s="465"/>
      <c r="AF5" s="465"/>
      <c r="AG5" s="465"/>
      <c r="AH5" s="465"/>
      <c r="AI5" s="465"/>
      <c r="AJ5" s="466"/>
      <c r="AK5" s="466"/>
      <c r="AL5" s="466"/>
      <c r="AM5" s="466"/>
    </row>
    <row r="6" spans="1:47" ht="6.75" customHeight="1" x14ac:dyDescent="0.4">
      <c r="B6" s="139"/>
      <c r="C6" s="139"/>
      <c r="D6" s="49"/>
      <c r="F6" s="451"/>
      <c r="G6" s="453"/>
      <c r="H6" s="453"/>
      <c r="I6" s="453"/>
      <c r="J6" s="453"/>
      <c r="K6" s="453"/>
      <c r="L6" s="453"/>
      <c r="M6" s="453"/>
      <c r="N6" s="453"/>
      <c r="O6" s="453"/>
      <c r="P6" s="453"/>
      <c r="Q6" s="453"/>
      <c r="R6" s="453"/>
      <c r="S6" s="453"/>
      <c r="T6" s="453"/>
      <c r="U6" s="453"/>
      <c r="W6" s="5"/>
      <c r="X6" s="451"/>
      <c r="Y6" s="453"/>
      <c r="Z6" s="453"/>
      <c r="AA6" s="453"/>
      <c r="AB6" s="453"/>
      <c r="AC6" s="453"/>
      <c r="AD6" s="453"/>
      <c r="AE6" s="453"/>
      <c r="AF6" s="453"/>
      <c r="AG6" s="453"/>
      <c r="AH6" s="453"/>
      <c r="AI6" s="453"/>
      <c r="AJ6" s="453"/>
      <c r="AK6" s="453"/>
      <c r="AL6" s="453"/>
      <c r="AM6" s="453"/>
    </row>
    <row r="7" spans="1:47" ht="6.75" customHeight="1" x14ac:dyDescent="0.4">
      <c r="B7" s="139"/>
      <c r="C7" s="139"/>
      <c r="D7" s="49"/>
      <c r="F7" s="452"/>
      <c r="G7" s="460">
        <v>2</v>
      </c>
      <c r="H7" s="461"/>
      <c r="I7" s="461"/>
      <c r="J7" s="465" t="str">
        <f>'宇河予選　１０月1７日組合せ'!X14</f>
        <v>上河内JSC</v>
      </c>
      <c r="K7" s="465"/>
      <c r="L7" s="465"/>
      <c r="M7" s="465"/>
      <c r="N7" s="465"/>
      <c r="O7" s="465"/>
      <c r="P7" s="465"/>
      <c r="Q7" s="465"/>
      <c r="R7" s="466"/>
      <c r="S7" s="466"/>
      <c r="T7" s="466"/>
      <c r="U7" s="466"/>
      <c r="W7" s="5"/>
      <c r="X7" s="452"/>
      <c r="Y7" s="460">
        <v>5</v>
      </c>
      <c r="Z7" s="461"/>
      <c r="AA7" s="461"/>
      <c r="AB7" s="465">
        <f>'宇河予選　１０月1７日組合せ'!X25</f>
        <v>0</v>
      </c>
      <c r="AC7" s="465"/>
      <c r="AD7" s="465"/>
      <c r="AE7" s="465"/>
      <c r="AF7" s="465"/>
      <c r="AG7" s="465"/>
      <c r="AH7" s="465"/>
      <c r="AI7" s="465"/>
      <c r="AJ7" s="466"/>
      <c r="AK7" s="466"/>
      <c r="AL7" s="466"/>
      <c r="AM7" s="466"/>
    </row>
    <row r="8" spans="1:47" ht="6.75" customHeight="1" x14ac:dyDescent="0.4">
      <c r="B8" s="139"/>
      <c r="C8" s="139"/>
      <c r="D8" s="49"/>
      <c r="F8" s="452"/>
      <c r="G8" s="453"/>
      <c r="H8" s="453"/>
      <c r="I8" s="453"/>
      <c r="J8" s="453"/>
      <c r="K8" s="453"/>
      <c r="L8" s="453"/>
      <c r="M8" s="453"/>
      <c r="N8" s="453"/>
      <c r="O8" s="453"/>
      <c r="P8" s="453"/>
      <c r="Q8" s="453"/>
      <c r="R8" s="453"/>
      <c r="S8" s="453"/>
      <c r="T8" s="453"/>
      <c r="U8" s="453"/>
      <c r="W8" s="5"/>
      <c r="X8" s="452"/>
      <c r="Y8" s="453"/>
      <c r="Z8" s="453"/>
      <c r="AA8" s="453"/>
      <c r="AB8" s="453"/>
      <c r="AC8" s="453"/>
      <c r="AD8" s="453"/>
      <c r="AE8" s="453"/>
      <c r="AF8" s="453"/>
      <c r="AG8" s="453"/>
      <c r="AH8" s="453"/>
      <c r="AI8" s="453"/>
      <c r="AJ8" s="453"/>
      <c r="AK8" s="453"/>
      <c r="AL8" s="453"/>
      <c r="AM8" s="453"/>
    </row>
    <row r="9" spans="1:47" ht="6.75" customHeight="1" x14ac:dyDescent="0.4">
      <c r="B9" s="139"/>
      <c r="C9" s="139"/>
      <c r="D9" s="49"/>
      <c r="F9" s="452"/>
      <c r="G9" s="462">
        <v>3</v>
      </c>
      <c r="H9" s="463"/>
      <c r="I9" s="463"/>
      <c r="J9" s="467">
        <f>'宇河予選　１０月1７日組合せ'!X16</f>
        <v>0</v>
      </c>
      <c r="K9" s="467"/>
      <c r="L9" s="467"/>
      <c r="M9" s="467"/>
      <c r="N9" s="467"/>
      <c r="O9" s="467"/>
      <c r="P9" s="467"/>
      <c r="Q9" s="467"/>
      <c r="R9" s="468"/>
      <c r="S9" s="468"/>
      <c r="T9" s="468"/>
      <c r="U9" s="468"/>
      <c r="W9" s="5"/>
      <c r="X9" s="452"/>
      <c r="Y9" s="460">
        <v>6</v>
      </c>
      <c r="Z9" s="461"/>
      <c r="AA9" s="461"/>
      <c r="AB9" s="465">
        <f>'宇河予選　１０月1７日組合せ'!X27</f>
        <v>0</v>
      </c>
      <c r="AC9" s="465"/>
      <c r="AD9" s="465"/>
      <c r="AE9" s="465"/>
      <c r="AF9" s="465"/>
      <c r="AG9" s="465"/>
      <c r="AH9" s="465"/>
      <c r="AI9" s="465"/>
      <c r="AJ9" s="466"/>
      <c r="AK9" s="466"/>
      <c r="AL9" s="466"/>
      <c r="AM9" s="466"/>
      <c r="AN9" s="44"/>
    </row>
    <row r="10" spans="1:47" ht="6.75" customHeight="1" x14ac:dyDescent="0.4">
      <c r="B10" s="139"/>
      <c r="C10" s="139"/>
      <c r="D10" s="49"/>
      <c r="F10" s="453"/>
      <c r="G10" s="464"/>
      <c r="H10" s="464"/>
      <c r="I10" s="464"/>
      <c r="J10" s="464"/>
      <c r="K10" s="464"/>
      <c r="L10" s="464"/>
      <c r="M10" s="464"/>
      <c r="N10" s="464"/>
      <c r="O10" s="464"/>
      <c r="P10" s="464"/>
      <c r="Q10" s="464"/>
      <c r="R10" s="464"/>
      <c r="S10" s="464"/>
      <c r="T10" s="464"/>
      <c r="U10" s="464"/>
      <c r="W10" s="5"/>
      <c r="X10" s="452"/>
      <c r="Y10" s="453"/>
      <c r="Z10" s="453"/>
      <c r="AA10" s="453"/>
      <c r="AB10" s="453"/>
      <c r="AC10" s="453"/>
      <c r="AD10" s="453"/>
      <c r="AE10" s="453"/>
      <c r="AF10" s="453"/>
      <c r="AG10" s="453"/>
      <c r="AH10" s="453"/>
      <c r="AI10" s="453"/>
      <c r="AJ10" s="453"/>
      <c r="AK10" s="453"/>
      <c r="AL10" s="453"/>
      <c r="AM10" s="453"/>
      <c r="AN10" s="44"/>
    </row>
    <row r="11" spans="1:47" ht="6.75" customHeight="1" x14ac:dyDescent="0.4">
      <c r="B11" s="139"/>
      <c r="C11" s="139"/>
      <c r="D11" s="49"/>
      <c r="F11" s="49"/>
      <c r="G11" s="7"/>
      <c r="H11" s="50"/>
      <c r="I11" s="50"/>
      <c r="J11" s="51"/>
      <c r="K11" s="51"/>
      <c r="L11" s="51"/>
      <c r="M11" s="51"/>
      <c r="N11" s="52"/>
      <c r="O11" s="52"/>
      <c r="P11" s="52"/>
      <c r="Q11" s="52"/>
      <c r="R11" s="53"/>
      <c r="S11" s="54"/>
      <c r="T11" s="54"/>
      <c r="U11" s="6"/>
      <c r="W11" s="5"/>
      <c r="X11" s="536"/>
      <c r="Y11" s="452">
        <v>7</v>
      </c>
      <c r="Z11" s="536"/>
      <c r="AA11" s="536"/>
      <c r="AB11" s="465" t="e">
        <f>'宇河予選　１０月1７日組合せ'!#REF!</f>
        <v>#REF!</v>
      </c>
      <c r="AC11" s="465"/>
      <c r="AD11" s="465"/>
      <c r="AE11" s="465"/>
      <c r="AF11" s="465"/>
      <c r="AG11" s="465"/>
      <c r="AH11" s="465"/>
      <c r="AI11" s="465"/>
      <c r="AJ11" s="466"/>
      <c r="AK11" s="466"/>
      <c r="AL11" s="466"/>
      <c r="AM11" s="466"/>
    </row>
    <row r="12" spans="1:47" ht="6.75" customHeight="1" x14ac:dyDescent="0.4">
      <c r="B12" s="139"/>
      <c r="C12" s="139"/>
      <c r="D12" s="49"/>
      <c r="F12" s="49"/>
      <c r="G12" s="7"/>
      <c r="H12" s="50"/>
      <c r="I12" s="50"/>
      <c r="J12" s="51"/>
      <c r="K12" s="51"/>
      <c r="L12" s="51"/>
      <c r="M12" s="51"/>
      <c r="N12" s="52"/>
      <c r="O12" s="52"/>
      <c r="P12" s="52"/>
      <c r="Q12" s="52"/>
      <c r="R12" s="53"/>
      <c r="S12" s="54"/>
      <c r="T12" s="54"/>
      <c r="U12" s="6"/>
      <c r="W12" s="5"/>
      <c r="X12" s="453"/>
      <c r="Y12" s="453"/>
      <c r="Z12" s="453"/>
      <c r="AA12" s="453"/>
      <c r="AB12" s="453"/>
      <c r="AC12" s="453"/>
      <c r="AD12" s="453"/>
      <c r="AE12" s="453"/>
      <c r="AF12" s="453"/>
      <c r="AG12" s="453"/>
      <c r="AH12" s="453"/>
      <c r="AI12" s="453"/>
      <c r="AJ12" s="453"/>
      <c r="AK12" s="453"/>
      <c r="AL12" s="453"/>
      <c r="AM12" s="453"/>
    </row>
    <row r="13" spans="1:47" ht="14.25" customHeight="1" x14ac:dyDescent="0.4">
      <c r="A13" s="449" t="s">
        <v>149</v>
      </c>
      <c r="B13" s="450"/>
      <c r="C13" s="450"/>
      <c r="D13" s="450"/>
      <c r="E13" s="450"/>
      <c r="F13" s="450"/>
      <c r="G13" s="450"/>
      <c r="H13" s="450"/>
      <c r="I13" s="450"/>
      <c r="J13" s="450"/>
      <c r="K13" s="450"/>
      <c r="L13" s="450"/>
      <c r="M13" s="450"/>
      <c r="N13" s="450"/>
      <c r="O13" s="450"/>
      <c r="P13" s="450"/>
      <c r="Q13" s="450"/>
      <c r="R13" s="450"/>
      <c r="S13" s="3"/>
      <c r="T13" s="3"/>
      <c r="U13" s="3"/>
      <c r="V13" s="3"/>
      <c r="W13" s="3"/>
      <c r="X13" s="3"/>
      <c r="Y13" s="3"/>
      <c r="Z13" s="4"/>
      <c r="AA13" s="4"/>
      <c r="AB13" s="5"/>
      <c r="AC13" s="5"/>
      <c r="AD13" s="5"/>
      <c r="AE13" s="6"/>
      <c r="AF13" s="7"/>
      <c r="AG13" s="8"/>
      <c r="AH13" s="8"/>
      <c r="AI13" s="9"/>
      <c r="AJ13" s="9"/>
      <c r="AK13" s="9"/>
      <c r="AL13" s="9"/>
      <c r="AM13" s="9"/>
      <c r="AN13" s="9"/>
      <c r="AO13" s="9"/>
      <c r="AP13" s="3"/>
      <c r="AQ13" s="3"/>
      <c r="AR13" s="3"/>
    </row>
    <row r="14" spans="1:47" ht="17.25" customHeight="1" x14ac:dyDescent="0.4">
      <c r="A14" s="440" t="s">
        <v>90</v>
      </c>
      <c r="B14" s="440"/>
      <c r="C14" s="440"/>
      <c r="D14" s="440"/>
      <c r="E14" s="440"/>
      <c r="F14" s="440"/>
      <c r="G14" s="440"/>
      <c r="H14" s="440"/>
      <c r="I14" s="441"/>
      <c r="J14" s="441"/>
      <c r="K14" s="441"/>
      <c r="L14" s="441"/>
      <c r="M14" s="441"/>
      <c r="N14" s="441"/>
      <c r="O14" s="441"/>
      <c r="P14" s="441"/>
      <c r="Q14" s="441"/>
      <c r="R14" s="441"/>
      <c r="T14" s="10"/>
      <c r="X14" s="10"/>
      <c r="Z14" s="10"/>
      <c r="AB14" s="10"/>
      <c r="AF14" s="11"/>
      <c r="AG14" s="10"/>
      <c r="AH14" s="10"/>
      <c r="AI14" s="10"/>
      <c r="AJ14" s="10"/>
      <c r="AK14" s="10"/>
      <c r="AL14" s="10"/>
    </row>
    <row r="15" spans="1:47" ht="28.5" customHeight="1" x14ac:dyDescent="0.4">
      <c r="A15" s="442"/>
      <c r="B15" s="443"/>
      <c r="C15" s="444" t="s">
        <v>91</v>
      </c>
      <c r="D15" s="445"/>
      <c r="E15" s="445"/>
      <c r="F15" s="446"/>
      <c r="G15" s="447" t="s">
        <v>92</v>
      </c>
      <c r="H15" s="445"/>
      <c r="I15" s="445"/>
      <c r="J15" s="446"/>
      <c r="K15" s="448" t="s">
        <v>93</v>
      </c>
      <c r="L15" s="448"/>
      <c r="M15" s="448"/>
      <c r="N15" s="448"/>
      <c r="O15" s="448"/>
      <c r="P15" s="448"/>
      <c r="Q15" s="448"/>
      <c r="R15" s="448"/>
      <c r="S15" s="448" t="s">
        <v>94</v>
      </c>
      <c r="T15" s="448"/>
      <c r="U15" s="448"/>
      <c r="V15" s="448"/>
      <c r="W15" s="448"/>
      <c r="X15" s="448"/>
      <c r="Y15" s="448"/>
      <c r="Z15" s="444" t="s">
        <v>93</v>
      </c>
      <c r="AA15" s="445"/>
      <c r="AB15" s="445"/>
      <c r="AC15" s="445"/>
      <c r="AD15" s="445"/>
      <c r="AE15" s="445"/>
      <c r="AF15" s="445"/>
      <c r="AG15" s="446"/>
      <c r="AH15" s="447" t="s">
        <v>92</v>
      </c>
      <c r="AI15" s="455"/>
      <c r="AJ15" s="445"/>
      <c r="AK15" s="446"/>
      <c r="AL15" s="456" t="s">
        <v>121</v>
      </c>
      <c r="AM15" s="456"/>
      <c r="AN15" s="456"/>
      <c r="AO15" s="456"/>
      <c r="AP15" s="456"/>
      <c r="AQ15" s="456"/>
      <c r="AR15" s="457"/>
    </row>
    <row r="16" spans="1:47" ht="14.25" customHeight="1" x14ac:dyDescent="0.4">
      <c r="A16" s="472" t="s">
        <v>0</v>
      </c>
      <c r="B16" s="473"/>
      <c r="C16" s="476">
        <v>0.375</v>
      </c>
      <c r="D16" s="477"/>
      <c r="E16" s="477"/>
      <c r="F16" s="473"/>
      <c r="G16" s="476"/>
      <c r="H16" s="477"/>
      <c r="I16" s="477"/>
      <c r="J16" s="473"/>
      <c r="K16" s="480" t="str">
        <f>IFERROR(VLOOKUP(AT16,$G$5:$U$9,4,0),"")&amp;IFERROR(VLOOKUP(AT16,$Y$5:$AM$11,4,0),"")</f>
        <v>サウス宇都宮SC</v>
      </c>
      <c r="L16" s="480"/>
      <c r="M16" s="480"/>
      <c r="N16" s="480"/>
      <c r="O16" s="480"/>
      <c r="P16" s="480"/>
      <c r="Q16" s="480"/>
      <c r="R16" s="480"/>
      <c r="S16" s="482">
        <f>IF(OR(U16="",U17=""),"",U16+U17)</f>
        <v>0</v>
      </c>
      <c r="T16" s="483"/>
      <c r="U16" s="12">
        <v>0</v>
      </c>
      <c r="V16" s="12" t="s">
        <v>12</v>
      </c>
      <c r="W16" s="12">
        <v>1</v>
      </c>
      <c r="X16" s="482">
        <f>IF(OR(W16="",W17=""),"",W16+W17)</f>
        <v>4</v>
      </c>
      <c r="Y16" s="483"/>
      <c r="Z16" s="485" t="str">
        <f>IFERROR(VLOOKUP(AU16,$G$5:$U$9,4,0),"")&amp;IFERROR(VLOOKUP(AU16,$Y$5:$AM$11,4,0),"")</f>
        <v>上河内JSC</v>
      </c>
      <c r="AA16" s="485"/>
      <c r="AB16" s="485"/>
      <c r="AC16" s="485"/>
      <c r="AD16" s="485"/>
      <c r="AE16" s="485"/>
      <c r="AF16" s="485"/>
      <c r="AG16" s="485"/>
      <c r="AH16" s="472"/>
      <c r="AI16" s="487"/>
      <c r="AJ16" s="477"/>
      <c r="AK16" s="473"/>
      <c r="AL16" s="488">
        <f>'宇河予選　１０月1７日組合せ'!AA63</f>
        <v>0</v>
      </c>
      <c r="AM16" s="489"/>
      <c r="AN16" s="489"/>
      <c r="AO16" s="489"/>
      <c r="AP16" s="489"/>
      <c r="AQ16" s="489"/>
      <c r="AR16" s="490"/>
      <c r="AT16" s="1">
        <v>1</v>
      </c>
      <c r="AU16" s="1">
        <v>2</v>
      </c>
    </row>
    <row r="17" spans="1:47" ht="14.25" customHeight="1" x14ac:dyDescent="0.4">
      <c r="A17" s="474"/>
      <c r="B17" s="475"/>
      <c r="C17" s="478"/>
      <c r="D17" s="479"/>
      <c r="E17" s="479"/>
      <c r="F17" s="475"/>
      <c r="G17" s="478"/>
      <c r="H17" s="479"/>
      <c r="I17" s="479"/>
      <c r="J17" s="475"/>
      <c r="K17" s="481"/>
      <c r="L17" s="481"/>
      <c r="M17" s="481"/>
      <c r="N17" s="481"/>
      <c r="O17" s="481"/>
      <c r="P17" s="481"/>
      <c r="Q17" s="481"/>
      <c r="R17" s="481"/>
      <c r="S17" s="474"/>
      <c r="T17" s="484"/>
      <c r="U17" s="12">
        <v>0</v>
      </c>
      <c r="V17" s="12" t="s">
        <v>12</v>
      </c>
      <c r="W17" s="12">
        <v>3</v>
      </c>
      <c r="X17" s="474"/>
      <c r="Y17" s="484"/>
      <c r="Z17" s="486"/>
      <c r="AA17" s="486"/>
      <c r="AB17" s="486"/>
      <c r="AC17" s="486"/>
      <c r="AD17" s="486"/>
      <c r="AE17" s="486"/>
      <c r="AF17" s="486"/>
      <c r="AG17" s="486"/>
      <c r="AH17" s="478"/>
      <c r="AI17" s="479"/>
      <c r="AJ17" s="479"/>
      <c r="AK17" s="475"/>
      <c r="AL17" s="491"/>
      <c r="AM17" s="492"/>
      <c r="AN17" s="492"/>
      <c r="AO17" s="492"/>
      <c r="AP17" s="492"/>
      <c r="AQ17" s="492"/>
      <c r="AR17" s="493"/>
    </row>
    <row r="18" spans="1:47" ht="14.25" customHeight="1" x14ac:dyDescent="0.4">
      <c r="A18" s="472" t="s">
        <v>9</v>
      </c>
      <c r="B18" s="473"/>
      <c r="C18" s="476">
        <v>0.40277777777777773</v>
      </c>
      <c r="D18" s="477"/>
      <c r="E18" s="477"/>
      <c r="F18" s="473"/>
      <c r="G18" s="476"/>
      <c r="H18" s="477"/>
      <c r="I18" s="477"/>
      <c r="J18" s="473"/>
      <c r="K18" s="480" t="str">
        <f>IFERROR(VLOOKUP(AT18,$G$5:$U$9,4,0),"")&amp;IFERROR(VLOOKUP(AT18,$Y$5:$AM$11,4,0),"")</f>
        <v>国本JSC</v>
      </c>
      <c r="L18" s="480"/>
      <c r="M18" s="480"/>
      <c r="N18" s="480"/>
      <c r="O18" s="480"/>
      <c r="P18" s="480"/>
      <c r="Q18" s="480"/>
      <c r="R18" s="480"/>
      <c r="S18" s="482">
        <f>IF(OR(U18="",U19=""),"",U18+U19)</f>
        <v>9</v>
      </c>
      <c r="T18" s="483"/>
      <c r="U18" s="12">
        <v>3</v>
      </c>
      <c r="V18" s="12" t="s">
        <v>12</v>
      </c>
      <c r="W18" s="12">
        <v>0</v>
      </c>
      <c r="X18" s="482">
        <f>IF(OR(W18="",W19=""),"",W18+W19)</f>
        <v>0</v>
      </c>
      <c r="Y18" s="483"/>
      <c r="Z18" s="485" t="str">
        <f>IFERROR(VLOOKUP(AU18,$G$5:$U$9,4,0),"")&amp;IFERROR(VLOOKUP(AU18,$Y$5:$AM$11,4,0),"")</f>
        <v>0</v>
      </c>
      <c r="AA18" s="485"/>
      <c r="AB18" s="485"/>
      <c r="AC18" s="485"/>
      <c r="AD18" s="485"/>
      <c r="AE18" s="485"/>
      <c r="AF18" s="485"/>
      <c r="AG18" s="485"/>
      <c r="AH18" s="472"/>
      <c r="AI18" s="487"/>
      <c r="AJ18" s="477"/>
      <c r="AK18" s="473"/>
      <c r="AL18" s="488">
        <f>'宇河予選　１０月1７日組合せ'!AA64</f>
        <v>0</v>
      </c>
      <c r="AM18" s="489"/>
      <c r="AN18" s="489"/>
      <c r="AO18" s="489"/>
      <c r="AP18" s="489"/>
      <c r="AQ18" s="489"/>
      <c r="AR18" s="490"/>
      <c r="AT18" s="1">
        <v>4</v>
      </c>
      <c r="AU18" s="1">
        <v>5</v>
      </c>
    </row>
    <row r="19" spans="1:47" ht="14.25" customHeight="1" x14ac:dyDescent="0.4">
      <c r="A19" s="474"/>
      <c r="B19" s="475"/>
      <c r="C19" s="478"/>
      <c r="D19" s="479"/>
      <c r="E19" s="479"/>
      <c r="F19" s="475"/>
      <c r="G19" s="478"/>
      <c r="H19" s="479"/>
      <c r="I19" s="479"/>
      <c r="J19" s="475"/>
      <c r="K19" s="481"/>
      <c r="L19" s="481"/>
      <c r="M19" s="481"/>
      <c r="N19" s="481"/>
      <c r="O19" s="481"/>
      <c r="P19" s="481"/>
      <c r="Q19" s="481"/>
      <c r="R19" s="481"/>
      <c r="S19" s="474"/>
      <c r="T19" s="484"/>
      <c r="U19" s="12">
        <v>6</v>
      </c>
      <c r="V19" s="12" t="s">
        <v>12</v>
      </c>
      <c r="W19" s="12">
        <v>0</v>
      </c>
      <c r="X19" s="474"/>
      <c r="Y19" s="484"/>
      <c r="Z19" s="486"/>
      <c r="AA19" s="486"/>
      <c r="AB19" s="486"/>
      <c r="AC19" s="486"/>
      <c r="AD19" s="486"/>
      <c r="AE19" s="486"/>
      <c r="AF19" s="486"/>
      <c r="AG19" s="486"/>
      <c r="AH19" s="478"/>
      <c r="AI19" s="479"/>
      <c r="AJ19" s="479"/>
      <c r="AK19" s="475"/>
      <c r="AL19" s="491"/>
      <c r="AM19" s="492"/>
      <c r="AN19" s="492"/>
      <c r="AO19" s="492"/>
      <c r="AP19" s="492"/>
      <c r="AQ19" s="492"/>
      <c r="AR19" s="493"/>
    </row>
    <row r="20" spans="1:47" ht="14.25" customHeight="1" x14ac:dyDescent="0.4">
      <c r="A20" s="472" t="s">
        <v>1</v>
      </c>
      <c r="B20" s="473"/>
      <c r="C20" s="476">
        <v>0.43055555555555558</v>
      </c>
      <c r="D20" s="477"/>
      <c r="E20" s="477"/>
      <c r="F20" s="473"/>
      <c r="G20" s="476"/>
      <c r="H20" s="477"/>
      <c r="I20" s="477"/>
      <c r="J20" s="473"/>
      <c r="K20" s="480" t="str">
        <f>IFERROR(VLOOKUP(AT20,$G$5:$U$9,4,0),"")&amp;IFERROR(VLOOKUP(AT20,$Y$5:$AM$11,4,0),"")</f>
        <v>0</v>
      </c>
      <c r="L20" s="480"/>
      <c r="M20" s="480"/>
      <c r="N20" s="480"/>
      <c r="O20" s="480"/>
      <c r="P20" s="480"/>
      <c r="Q20" s="480"/>
      <c r="R20" s="480"/>
      <c r="S20" s="482">
        <f>IF(OR(U20="",U21=""),"",U20+U21)</f>
        <v>1</v>
      </c>
      <c r="T20" s="483"/>
      <c r="U20" s="12">
        <v>1</v>
      </c>
      <c r="V20" s="12" t="s">
        <v>12</v>
      </c>
      <c r="W20" s="12">
        <v>0</v>
      </c>
      <c r="X20" s="482">
        <f>IF(OR(W20="",W21=""),"",W20+W21)</f>
        <v>0</v>
      </c>
      <c r="Y20" s="483"/>
      <c r="Z20" s="485" t="str">
        <f>IFERROR(VLOOKUP(AU20,$G$5:$U$9,4,0),"")&amp;IFERROR(VLOOKUP(AU20,$Y$5:$AM$11,4,0),"")</f>
        <v/>
      </c>
      <c r="AA20" s="485"/>
      <c r="AB20" s="485"/>
      <c r="AC20" s="485"/>
      <c r="AD20" s="485"/>
      <c r="AE20" s="485"/>
      <c r="AF20" s="485"/>
      <c r="AG20" s="485"/>
      <c r="AH20" s="472"/>
      <c r="AI20" s="487"/>
      <c r="AJ20" s="477"/>
      <c r="AK20" s="473"/>
      <c r="AL20" s="488">
        <f>'宇河予選　１０月1７日組合せ'!AA65</f>
        <v>0</v>
      </c>
      <c r="AM20" s="489"/>
      <c r="AN20" s="489"/>
      <c r="AO20" s="489"/>
      <c r="AP20" s="489"/>
      <c r="AQ20" s="489"/>
      <c r="AR20" s="490"/>
      <c r="AT20" s="1">
        <v>6</v>
      </c>
      <c r="AU20" s="1">
        <v>7</v>
      </c>
    </row>
    <row r="21" spans="1:47" ht="14.25" customHeight="1" x14ac:dyDescent="0.4">
      <c r="A21" s="474"/>
      <c r="B21" s="475"/>
      <c r="C21" s="478"/>
      <c r="D21" s="479"/>
      <c r="E21" s="479"/>
      <c r="F21" s="475"/>
      <c r="G21" s="478"/>
      <c r="H21" s="479"/>
      <c r="I21" s="479"/>
      <c r="J21" s="475"/>
      <c r="K21" s="481"/>
      <c r="L21" s="481"/>
      <c r="M21" s="481"/>
      <c r="N21" s="481"/>
      <c r="O21" s="481"/>
      <c r="P21" s="481"/>
      <c r="Q21" s="481"/>
      <c r="R21" s="481"/>
      <c r="S21" s="474"/>
      <c r="T21" s="484"/>
      <c r="U21" s="12">
        <v>0</v>
      </c>
      <c r="V21" s="12" t="s">
        <v>12</v>
      </c>
      <c r="W21" s="12">
        <v>0</v>
      </c>
      <c r="X21" s="474"/>
      <c r="Y21" s="484"/>
      <c r="Z21" s="486"/>
      <c r="AA21" s="486"/>
      <c r="AB21" s="486"/>
      <c r="AC21" s="486"/>
      <c r="AD21" s="486"/>
      <c r="AE21" s="486"/>
      <c r="AF21" s="486"/>
      <c r="AG21" s="486"/>
      <c r="AH21" s="478"/>
      <c r="AI21" s="479"/>
      <c r="AJ21" s="479"/>
      <c r="AK21" s="475"/>
      <c r="AL21" s="491"/>
      <c r="AM21" s="492"/>
      <c r="AN21" s="492"/>
      <c r="AO21" s="492"/>
      <c r="AP21" s="492"/>
      <c r="AQ21" s="492"/>
      <c r="AR21" s="493"/>
    </row>
    <row r="22" spans="1:47" ht="14.25" customHeight="1" x14ac:dyDescent="0.4">
      <c r="A22" s="472" t="s">
        <v>2</v>
      </c>
      <c r="B22" s="473"/>
      <c r="C22" s="476">
        <v>0.45833333333333331</v>
      </c>
      <c r="D22" s="477"/>
      <c r="E22" s="477"/>
      <c r="F22" s="473"/>
      <c r="G22" s="476"/>
      <c r="H22" s="477"/>
      <c r="I22" s="477"/>
      <c r="J22" s="473"/>
      <c r="K22" s="480" t="str">
        <f>IFERROR(VLOOKUP(AT22,$G$5:$U$9,4,0),"")&amp;IFERROR(VLOOKUP(AT22,$Y$5:$AM$11,4,0),"")</f>
        <v>上河内JSC</v>
      </c>
      <c r="L22" s="480"/>
      <c r="M22" s="480"/>
      <c r="N22" s="480"/>
      <c r="O22" s="480"/>
      <c r="P22" s="480"/>
      <c r="Q22" s="480"/>
      <c r="R22" s="480"/>
      <c r="S22" s="482">
        <f>IF(OR(U22="",U23=""),"",U22+U23)</f>
        <v>2</v>
      </c>
      <c r="T22" s="483"/>
      <c r="U22" s="12">
        <v>1</v>
      </c>
      <c r="V22" s="12" t="s">
        <v>12</v>
      </c>
      <c r="W22" s="12">
        <v>0</v>
      </c>
      <c r="X22" s="482">
        <f>IF(OR(W22="",W23=""),"",W22+W23)</f>
        <v>0</v>
      </c>
      <c r="Y22" s="483"/>
      <c r="Z22" s="485" t="str">
        <f>IFERROR(VLOOKUP(AU22,$G$5:$U$9,4,0),"")&amp;IFERROR(VLOOKUP(AU22,$Y$5:$AM$11,4,0),"")</f>
        <v>0</v>
      </c>
      <c r="AA22" s="485"/>
      <c r="AB22" s="485"/>
      <c r="AC22" s="485"/>
      <c r="AD22" s="485"/>
      <c r="AE22" s="485"/>
      <c r="AF22" s="485"/>
      <c r="AG22" s="485"/>
      <c r="AH22" s="472"/>
      <c r="AI22" s="487"/>
      <c r="AJ22" s="477"/>
      <c r="AK22" s="473"/>
      <c r="AL22" s="488">
        <f>'宇河予選　１０月1７日組合せ'!AA66</f>
        <v>0</v>
      </c>
      <c r="AM22" s="489"/>
      <c r="AN22" s="489"/>
      <c r="AO22" s="489"/>
      <c r="AP22" s="489"/>
      <c r="AQ22" s="489"/>
      <c r="AR22" s="490"/>
      <c r="AT22" s="1">
        <v>2</v>
      </c>
      <c r="AU22" s="1">
        <v>3</v>
      </c>
    </row>
    <row r="23" spans="1:47" ht="14.25" customHeight="1" x14ac:dyDescent="0.4">
      <c r="A23" s="474"/>
      <c r="B23" s="475"/>
      <c r="C23" s="478"/>
      <c r="D23" s="479"/>
      <c r="E23" s="479"/>
      <c r="F23" s="475"/>
      <c r="G23" s="478"/>
      <c r="H23" s="479"/>
      <c r="I23" s="479"/>
      <c r="J23" s="475"/>
      <c r="K23" s="481"/>
      <c r="L23" s="481"/>
      <c r="M23" s="481"/>
      <c r="N23" s="481"/>
      <c r="O23" s="481"/>
      <c r="P23" s="481"/>
      <c r="Q23" s="481"/>
      <c r="R23" s="481"/>
      <c r="S23" s="474"/>
      <c r="T23" s="484"/>
      <c r="U23" s="12">
        <v>1</v>
      </c>
      <c r="V23" s="12" t="s">
        <v>12</v>
      </c>
      <c r="W23" s="12">
        <v>0</v>
      </c>
      <c r="X23" s="474"/>
      <c r="Y23" s="484"/>
      <c r="Z23" s="486"/>
      <c r="AA23" s="486"/>
      <c r="AB23" s="486"/>
      <c r="AC23" s="486"/>
      <c r="AD23" s="486"/>
      <c r="AE23" s="486"/>
      <c r="AF23" s="486"/>
      <c r="AG23" s="486"/>
      <c r="AH23" s="478"/>
      <c r="AI23" s="479"/>
      <c r="AJ23" s="479"/>
      <c r="AK23" s="475"/>
      <c r="AL23" s="491"/>
      <c r="AM23" s="492"/>
      <c r="AN23" s="492"/>
      <c r="AO23" s="492"/>
      <c r="AP23" s="492"/>
      <c r="AQ23" s="492"/>
      <c r="AR23" s="493"/>
    </row>
    <row r="24" spans="1:47" ht="14.25" customHeight="1" x14ac:dyDescent="0.4">
      <c r="A24" s="472" t="s">
        <v>3</v>
      </c>
      <c r="B24" s="473"/>
      <c r="C24" s="476">
        <v>0.4861111111111111</v>
      </c>
      <c r="D24" s="477"/>
      <c r="E24" s="477"/>
      <c r="F24" s="473"/>
      <c r="G24" s="476"/>
      <c r="H24" s="477"/>
      <c r="I24" s="477"/>
      <c r="J24" s="473"/>
      <c r="K24" s="480" t="str">
        <f>IFERROR(VLOOKUP(AT24,$G$5:$U$9,4,0),"")&amp;IFERROR(VLOOKUP(AT24,$Y$5:$AM$11,4,0),"")</f>
        <v>国本JSC</v>
      </c>
      <c r="L24" s="480"/>
      <c r="M24" s="480"/>
      <c r="N24" s="480"/>
      <c r="O24" s="480"/>
      <c r="P24" s="480"/>
      <c r="Q24" s="480"/>
      <c r="R24" s="480"/>
      <c r="S24" s="482">
        <f>IF(OR(U24="",U25=""),"",U24+U25)</f>
        <v>0</v>
      </c>
      <c r="T24" s="483"/>
      <c r="U24" s="12">
        <v>0</v>
      </c>
      <c r="V24" s="12" t="s">
        <v>12</v>
      </c>
      <c r="W24" s="12">
        <v>0</v>
      </c>
      <c r="X24" s="482">
        <f>IF(OR(W24="",W25=""),"",W24+W25)</f>
        <v>1</v>
      </c>
      <c r="Y24" s="483"/>
      <c r="Z24" s="485" t="str">
        <f>IFERROR(VLOOKUP(AU24,$G$5:$U$9,4,0),"")&amp;IFERROR(VLOOKUP(AU24,$Y$5:$AM$11,4,0),"")</f>
        <v>0</v>
      </c>
      <c r="AA24" s="485"/>
      <c r="AB24" s="485"/>
      <c r="AC24" s="485"/>
      <c r="AD24" s="485"/>
      <c r="AE24" s="485"/>
      <c r="AF24" s="485"/>
      <c r="AG24" s="485"/>
      <c r="AH24" s="472"/>
      <c r="AI24" s="487"/>
      <c r="AJ24" s="477"/>
      <c r="AK24" s="473"/>
      <c r="AL24" s="488">
        <f>'宇河予選　１０月1７日組合せ'!AA67</f>
        <v>0</v>
      </c>
      <c r="AM24" s="489"/>
      <c r="AN24" s="489"/>
      <c r="AO24" s="489"/>
      <c r="AP24" s="489"/>
      <c r="AQ24" s="489"/>
      <c r="AR24" s="490"/>
      <c r="AT24" s="1">
        <v>4</v>
      </c>
      <c r="AU24" s="1">
        <v>6</v>
      </c>
    </row>
    <row r="25" spans="1:47" ht="14.25" customHeight="1" x14ac:dyDescent="0.4">
      <c r="A25" s="474"/>
      <c r="B25" s="475"/>
      <c r="C25" s="478"/>
      <c r="D25" s="479"/>
      <c r="E25" s="479"/>
      <c r="F25" s="475"/>
      <c r="G25" s="478"/>
      <c r="H25" s="479"/>
      <c r="I25" s="479"/>
      <c r="J25" s="475"/>
      <c r="K25" s="481"/>
      <c r="L25" s="481"/>
      <c r="M25" s="481"/>
      <c r="N25" s="481"/>
      <c r="O25" s="481"/>
      <c r="P25" s="481"/>
      <c r="Q25" s="481"/>
      <c r="R25" s="481"/>
      <c r="S25" s="474"/>
      <c r="T25" s="484"/>
      <c r="U25" s="12">
        <v>0</v>
      </c>
      <c r="V25" s="12" t="s">
        <v>12</v>
      </c>
      <c r="W25" s="12">
        <v>1</v>
      </c>
      <c r="X25" s="474"/>
      <c r="Y25" s="484"/>
      <c r="Z25" s="486"/>
      <c r="AA25" s="486"/>
      <c r="AB25" s="486"/>
      <c r="AC25" s="486"/>
      <c r="AD25" s="486"/>
      <c r="AE25" s="486"/>
      <c r="AF25" s="486"/>
      <c r="AG25" s="486"/>
      <c r="AH25" s="478"/>
      <c r="AI25" s="479"/>
      <c r="AJ25" s="479"/>
      <c r="AK25" s="475"/>
      <c r="AL25" s="491"/>
      <c r="AM25" s="492"/>
      <c r="AN25" s="492"/>
      <c r="AO25" s="492"/>
      <c r="AP25" s="492"/>
      <c r="AQ25" s="492"/>
      <c r="AR25" s="493"/>
    </row>
    <row r="26" spans="1:47" ht="14.25" customHeight="1" x14ac:dyDescent="0.4">
      <c r="A26" s="472" t="s">
        <v>4</v>
      </c>
      <c r="B26" s="473"/>
      <c r="C26" s="476">
        <v>0.51388888888888895</v>
      </c>
      <c r="D26" s="477"/>
      <c r="E26" s="477"/>
      <c r="F26" s="473"/>
      <c r="G26" s="476"/>
      <c r="H26" s="477"/>
      <c r="I26" s="477"/>
      <c r="J26" s="473"/>
      <c r="K26" s="480" t="str">
        <f>IFERROR(VLOOKUP(AT26,$G$5:$U$9,4,0),"")&amp;IFERROR(VLOOKUP(AT26,$Y$5:$AM$11,4,0),"")</f>
        <v>0</v>
      </c>
      <c r="L26" s="480"/>
      <c r="M26" s="480"/>
      <c r="N26" s="480"/>
      <c r="O26" s="480"/>
      <c r="P26" s="480"/>
      <c r="Q26" s="480"/>
      <c r="R26" s="480"/>
      <c r="S26" s="482">
        <f>IF(OR(U26="",U27=""),"",U26+U27)</f>
        <v>0</v>
      </c>
      <c r="T26" s="483"/>
      <c r="U26" s="12">
        <v>0</v>
      </c>
      <c r="V26" s="12" t="s">
        <v>12</v>
      </c>
      <c r="W26" s="12">
        <v>3</v>
      </c>
      <c r="X26" s="482">
        <f>IF(OR(W26="",W27=""),"",W26+W27)</f>
        <v>7</v>
      </c>
      <c r="Y26" s="483"/>
      <c r="Z26" s="485" t="str">
        <f>IFERROR(VLOOKUP(AU26,$G$5:$U$9,4,0),"")&amp;IFERROR(VLOOKUP(AU26,$Y$5:$AM$11,4,0),"")</f>
        <v/>
      </c>
      <c r="AA26" s="485"/>
      <c r="AB26" s="485"/>
      <c r="AC26" s="485"/>
      <c r="AD26" s="485"/>
      <c r="AE26" s="485"/>
      <c r="AF26" s="485"/>
      <c r="AG26" s="485"/>
      <c r="AH26" s="472"/>
      <c r="AI26" s="487"/>
      <c r="AJ26" s="477"/>
      <c r="AK26" s="473"/>
      <c r="AL26" s="488" t="e">
        <f>'宇河予選　１０月1７日組合せ'!#REF!</f>
        <v>#REF!</v>
      </c>
      <c r="AM26" s="489"/>
      <c r="AN26" s="489"/>
      <c r="AO26" s="489"/>
      <c r="AP26" s="489"/>
      <c r="AQ26" s="489"/>
      <c r="AR26" s="490"/>
      <c r="AT26" s="1">
        <v>5</v>
      </c>
      <c r="AU26" s="1">
        <v>7</v>
      </c>
    </row>
    <row r="27" spans="1:47" ht="14.25" customHeight="1" x14ac:dyDescent="0.4">
      <c r="A27" s="474"/>
      <c r="B27" s="475"/>
      <c r="C27" s="478"/>
      <c r="D27" s="479"/>
      <c r="E27" s="479"/>
      <c r="F27" s="475"/>
      <c r="G27" s="478"/>
      <c r="H27" s="479"/>
      <c r="I27" s="479"/>
      <c r="J27" s="475"/>
      <c r="K27" s="481"/>
      <c r="L27" s="481"/>
      <c r="M27" s="481"/>
      <c r="N27" s="481"/>
      <c r="O27" s="481"/>
      <c r="P27" s="481"/>
      <c r="Q27" s="481"/>
      <c r="R27" s="481"/>
      <c r="S27" s="474"/>
      <c r="T27" s="484"/>
      <c r="U27" s="12">
        <v>0</v>
      </c>
      <c r="V27" s="12" t="s">
        <v>12</v>
      </c>
      <c r="W27" s="12">
        <v>4</v>
      </c>
      <c r="X27" s="474"/>
      <c r="Y27" s="484"/>
      <c r="Z27" s="486"/>
      <c r="AA27" s="486"/>
      <c r="AB27" s="486"/>
      <c r="AC27" s="486"/>
      <c r="AD27" s="486"/>
      <c r="AE27" s="486"/>
      <c r="AF27" s="486"/>
      <c r="AG27" s="486"/>
      <c r="AH27" s="478"/>
      <c r="AI27" s="479"/>
      <c r="AJ27" s="479"/>
      <c r="AK27" s="475"/>
      <c r="AL27" s="491"/>
      <c r="AM27" s="492"/>
      <c r="AN27" s="492"/>
      <c r="AO27" s="492"/>
      <c r="AP27" s="492"/>
      <c r="AQ27" s="492"/>
      <c r="AR27" s="493"/>
    </row>
    <row r="28" spans="1:47" ht="14.25" customHeight="1" x14ac:dyDescent="0.4">
      <c r="A28" s="472" t="s">
        <v>95</v>
      </c>
      <c r="B28" s="473"/>
      <c r="C28" s="476">
        <v>0.54166666666666663</v>
      </c>
      <c r="D28" s="477"/>
      <c r="E28" s="477"/>
      <c r="F28" s="473"/>
      <c r="G28" s="476"/>
      <c r="H28" s="477"/>
      <c r="I28" s="477"/>
      <c r="J28" s="473"/>
      <c r="K28" s="480" t="str">
        <f>IFERROR(VLOOKUP(AT28,$G$5:$U$9,4,0),"")&amp;IFERROR(VLOOKUP(AT28,$Y$5:$AM$11,4,0),"")</f>
        <v>サウス宇都宮SC</v>
      </c>
      <c r="L28" s="480"/>
      <c r="M28" s="480"/>
      <c r="N28" s="480"/>
      <c r="O28" s="480"/>
      <c r="P28" s="480"/>
      <c r="Q28" s="480"/>
      <c r="R28" s="480"/>
      <c r="S28" s="482">
        <f>IF(OR(U28="",U29=""),"",U28+U29)</f>
        <v>3</v>
      </c>
      <c r="T28" s="483"/>
      <c r="U28" s="12">
        <v>1</v>
      </c>
      <c r="V28" s="12" t="s">
        <v>12</v>
      </c>
      <c r="W28" s="12">
        <v>0</v>
      </c>
      <c r="X28" s="482">
        <f>IF(OR(W28="",W29=""),"",W28+W29)</f>
        <v>0</v>
      </c>
      <c r="Y28" s="483"/>
      <c r="Z28" s="485" t="str">
        <f>IFERROR(VLOOKUP(AU28,$G$5:$U$9,4,0),"")&amp;IFERROR(VLOOKUP(AU28,$Y$5:$AM$11,4,0),"")</f>
        <v>0</v>
      </c>
      <c r="AA28" s="485"/>
      <c r="AB28" s="485"/>
      <c r="AC28" s="485"/>
      <c r="AD28" s="485"/>
      <c r="AE28" s="485"/>
      <c r="AF28" s="485"/>
      <c r="AG28" s="485"/>
      <c r="AH28" s="472"/>
      <c r="AI28" s="487"/>
      <c r="AJ28" s="477"/>
      <c r="AK28" s="473"/>
      <c r="AL28" s="488">
        <f>'宇河予選　１０月1７日組合せ'!AA68</f>
        <v>0</v>
      </c>
      <c r="AM28" s="489"/>
      <c r="AN28" s="489"/>
      <c r="AO28" s="489"/>
      <c r="AP28" s="489"/>
      <c r="AQ28" s="489"/>
      <c r="AR28" s="490"/>
      <c r="AT28" s="1">
        <v>1</v>
      </c>
      <c r="AU28" s="1">
        <v>3</v>
      </c>
    </row>
    <row r="29" spans="1:47" ht="14.25" customHeight="1" x14ac:dyDescent="0.4">
      <c r="A29" s="474"/>
      <c r="B29" s="475"/>
      <c r="C29" s="478"/>
      <c r="D29" s="479"/>
      <c r="E29" s="479"/>
      <c r="F29" s="475"/>
      <c r="G29" s="478"/>
      <c r="H29" s="479"/>
      <c r="I29" s="479"/>
      <c r="J29" s="475"/>
      <c r="K29" s="481"/>
      <c r="L29" s="481"/>
      <c r="M29" s="481"/>
      <c r="N29" s="481"/>
      <c r="O29" s="481"/>
      <c r="P29" s="481"/>
      <c r="Q29" s="481"/>
      <c r="R29" s="481"/>
      <c r="S29" s="474"/>
      <c r="T29" s="484"/>
      <c r="U29" s="12">
        <v>2</v>
      </c>
      <c r="V29" s="12" t="s">
        <v>12</v>
      </c>
      <c r="W29" s="12">
        <v>0</v>
      </c>
      <c r="X29" s="474"/>
      <c r="Y29" s="484"/>
      <c r="Z29" s="486"/>
      <c r="AA29" s="486"/>
      <c r="AB29" s="486"/>
      <c r="AC29" s="486"/>
      <c r="AD29" s="486"/>
      <c r="AE29" s="486"/>
      <c r="AF29" s="486"/>
      <c r="AG29" s="486"/>
      <c r="AH29" s="478"/>
      <c r="AI29" s="479"/>
      <c r="AJ29" s="479"/>
      <c r="AK29" s="475"/>
      <c r="AL29" s="491"/>
      <c r="AM29" s="492"/>
      <c r="AN29" s="492"/>
      <c r="AO29" s="492"/>
      <c r="AP29" s="492"/>
      <c r="AQ29" s="492"/>
      <c r="AR29" s="493"/>
    </row>
    <row r="30" spans="1:47" ht="14.25" customHeight="1" x14ac:dyDescent="0.4">
      <c r="A30" s="472" t="s">
        <v>5</v>
      </c>
      <c r="B30" s="473"/>
      <c r="C30" s="476">
        <v>0.56944444444444442</v>
      </c>
      <c r="D30" s="477"/>
      <c r="E30" s="477"/>
      <c r="F30" s="473"/>
      <c r="G30" s="476"/>
      <c r="H30" s="477"/>
      <c r="I30" s="477"/>
      <c r="J30" s="473"/>
      <c r="K30" s="480" t="str">
        <f>IFERROR(VLOOKUP(AT30,$G$5:$U$9,4,0),"")&amp;IFERROR(VLOOKUP(AT30,$Y$5:$AM$11,4,0),"")</f>
        <v>国本JSC</v>
      </c>
      <c r="L30" s="480"/>
      <c r="M30" s="480"/>
      <c r="N30" s="480"/>
      <c r="O30" s="480"/>
      <c r="P30" s="480"/>
      <c r="Q30" s="480"/>
      <c r="R30" s="480"/>
      <c r="S30" s="482">
        <f>IF(OR(U30="",U31=""),"",U30+U31)</f>
        <v>0</v>
      </c>
      <c r="T30" s="483"/>
      <c r="U30" s="12">
        <v>0</v>
      </c>
      <c r="V30" s="12" t="s">
        <v>12</v>
      </c>
      <c r="W30" s="12">
        <v>1</v>
      </c>
      <c r="X30" s="482">
        <f>IF(OR(W30="",W31=""),"",W30+W31)</f>
        <v>1</v>
      </c>
      <c r="Y30" s="483"/>
      <c r="Z30" s="485" t="str">
        <f>IFERROR(VLOOKUP(AU30,$G$5:$U$9,4,0),"")&amp;IFERROR(VLOOKUP(AU30,$Y$5:$AM$11,4,0),"")</f>
        <v/>
      </c>
      <c r="AA30" s="485"/>
      <c r="AB30" s="485"/>
      <c r="AC30" s="485"/>
      <c r="AD30" s="485"/>
      <c r="AE30" s="485"/>
      <c r="AF30" s="485"/>
      <c r="AG30" s="485"/>
      <c r="AH30" s="472"/>
      <c r="AI30" s="487"/>
      <c r="AJ30" s="477"/>
      <c r="AK30" s="473"/>
      <c r="AL30" s="488">
        <f>'宇河予選　１０月1７日組合せ'!AA69</f>
        <v>0</v>
      </c>
      <c r="AM30" s="489"/>
      <c r="AN30" s="489"/>
      <c r="AO30" s="489"/>
      <c r="AP30" s="489"/>
      <c r="AQ30" s="489"/>
      <c r="AR30" s="490"/>
      <c r="AT30" s="1">
        <v>4</v>
      </c>
      <c r="AU30" s="1">
        <v>7</v>
      </c>
    </row>
    <row r="31" spans="1:47" ht="14.25" customHeight="1" x14ac:dyDescent="0.4">
      <c r="A31" s="474"/>
      <c r="B31" s="475"/>
      <c r="C31" s="478"/>
      <c r="D31" s="479"/>
      <c r="E31" s="479"/>
      <c r="F31" s="475"/>
      <c r="G31" s="478"/>
      <c r="H31" s="479"/>
      <c r="I31" s="479"/>
      <c r="J31" s="475"/>
      <c r="K31" s="481"/>
      <c r="L31" s="481"/>
      <c r="M31" s="481"/>
      <c r="N31" s="481"/>
      <c r="O31" s="481"/>
      <c r="P31" s="481"/>
      <c r="Q31" s="481"/>
      <c r="R31" s="481"/>
      <c r="S31" s="474"/>
      <c r="T31" s="484"/>
      <c r="U31" s="12">
        <v>0</v>
      </c>
      <c r="V31" s="12" t="s">
        <v>12</v>
      </c>
      <c r="W31" s="12">
        <v>0</v>
      </c>
      <c r="X31" s="474"/>
      <c r="Y31" s="484"/>
      <c r="Z31" s="486"/>
      <c r="AA31" s="486"/>
      <c r="AB31" s="486"/>
      <c r="AC31" s="486"/>
      <c r="AD31" s="486"/>
      <c r="AE31" s="486"/>
      <c r="AF31" s="486"/>
      <c r="AG31" s="486"/>
      <c r="AH31" s="478"/>
      <c r="AI31" s="479"/>
      <c r="AJ31" s="479"/>
      <c r="AK31" s="475"/>
      <c r="AL31" s="491"/>
      <c r="AM31" s="492"/>
      <c r="AN31" s="492"/>
      <c r="AO31" s="492"/>
      <c r="AP31" s="492"/>
      <c r="AQ31" s="492"/>
      <c r="AR31" s="493"/>
    </row>
    <row r="32" spans="1:47" ht="14.25" customHeight="1" x14ac:dyDescent="0.4">
      <c r="A32" s="472" t="s">
        <v>6</v>
      </c>
      <c r="B32" s="473"/>
      <c r="C32" s="476">
        <v>0.59722222222222221</v>
      </c>
      <c r="D32" s="477"/>
      <c r="E32" s="477"/>
      <c r="F32" s="473"/>
      <c r="G32" s="476"/>
      <c r="H32" s="477"/>
      <c r="I32" s="477"/>
      <c r="J32" s="473"/>
      <c r="K32" s="480" t="str">
        <f>IFERROR(VLOOKUP(AT32,$G$5:$U$9,4,0),"")&amp;IFERROR(VLOOKUP(AT32,$Y$5:$AM$11,4,0),"")</f>
        <v>0</v>
      </c>
      <c r="L32" s="480"/>
      <c r="M32" s="480"/>
      <c r="N32" s="480"/>
      <c r="O32" s="480"/>
      <c r="P32" s="480"/>
      <c r="Q32" s="480"/>
      <c r="R32" s="480"/>
      <c r="S32" s="482">
        <f>IF(OR(U32="",U33=""),"",U32+U33)</f>
        <v>0</v>
      </c>
      <c r="T32" s="483"/>
      <c r="U32" s="12">
        <v>0</v>
      </c>
      <c r="V32" s="12" t="s">
        <v>12</v>
      </c>
      <c r="W32" s="12">
        <v>6</v>
      </c>
      <c r="X32" s="482">
        <f>IF(OR(W32="",W33=""),"",W32+W33)</f>
        <v>11</v>
      </c>
      <c r="Y32" s="483"/>
      <c r="Z32" s="485" t="str">
        <f>IFERROR(VLOOKUP(AU32,$G$5:$U$9,4,0),"")&amp;IFERROR(VLOOKUP(AU32,$Y$5:$AM$11,4,0),"")</f>
        <v>0</v>
      </c>
      <c r="AA32" s="485"/>
      <c r="AB32" s="485"/>
      <c r="AC32" s="485"/>
      <c r="AD32" s="485"/>
      <c r="AE32" s="485"/>
      <c r="AF32" s="485"/>
      <c r="AG32" s="485"/>
      <c r="AH32" s="472"/>
      <c r="AI32" s="487"/>
      <c r="AJ32" s="477"/>
      <c r="AK32" s="473"/>
      <c r="AL32" s="488">
        <f>'宇河予選　１０月1７日組合せ'!AA70</f>
        <v>0</v>
      </c>
      <c r="AM32" s="489"/>
      <c r="AN32" s="489"/>
      <c r="AO32" s="489"/>
      <c r="AP32" s="489"/>
      <c r="AQ32" s="489"/>
      <c r="AR32" s="490"/>
      <c r="AT32" s="1">
        <v>5</v>
      </c>
      <c r="AU32" s="1">
        <v>6</v>
      </c>
    </row>
    <row r="33" spans="1:79" ht="14.25" customHeight="1" x14ac:dyDescent="0.4">
      <c r="A33" s="474"/>
      <c r="B33" s="475"/>
      <c r="C33" s="478"/>
      <c r="D33" s="479"/>
      <c r="E33" s="479"/>
      <c r="F33" s="475"/>
      <c r="G33" s="478"/>
      <c r="H33" s="479"/>
      <c r="I33" s="479"/>
      <c r="J33" s="475"/>
      <c r="K33" s="481"/>
      <c r="L33" s="481"/>
      <c r="M33" s="481"/>
      <c r="N33" s="481"/>
      <c r="O33" s="481"/>
      <c r="P33" s="481"/>
      <c r="Q33" s="481"/>
      <c r="R33" s="481"/>
      <c r="S33" s="474"/>
      <c r="T33" s="484"/>
      <c r="U33" s="12">
        <v>0</v>
      </c>
      <c r="V33" s="12" t="s">
        <v>12</v>
      </c>
      <c r="W33" s="12">
        <v>5</v>
      </c>
      <c r="X33" s="474"/>
      <c r="Y33" s="484"/>
      <c r="Z33" s="486"/>
      <c r="AA33" s="486"/>
      <c r="AB33" s="486"/>
      <c r="AC33" s="486"/>
      <c r="AD33" s="486"/>
      <c r="AE33" s="486"/>
      <c r="AF33" s="486"/>
      <c r="AG33" s="486"/>
      <c r="AH33" s="478"/>
      <c r="AI33" s="479"/>
      <c r="AJ33" s="479"/>
      <c r="AK33" s="475"/>
      <c r="AL33" s="491"/>
      <c r="AM33" s="492"/>
      <c r="AN33" s="492"/>
      <c r="AO33" s="492"/>
      <c r="AP33" s="492"/>
      <c r="AQ33" s="492"/>
      <c r="AR33" s="493"/>
    </row>
    <row r="34" spans="1:79" ht="20.25" customHeight="1" x14ac:dyDescent="0.15">
      <c r="A34" s="505" t="s">
        <v>129</v>
      </c>
      <c r="B34" s="505"/>
      <c r="C34" s="506"/>
      <c r="D34" s="506"/>
      <c r="E34" s="506"/>
      <c r="F34" s="506"/>
      <c r="G34" s="506"/>
      <c r="H34" s="506"/>
      <c r="I34" s="506"/>
      <c r="J34" s="506"/>
      <c r="K34" s="506"/>
      <c r="L34" s="506"/>
      <c r="M34" s="506"/>
      <c r="N34" s="506"/>
      <c r="O34" s="506"/>
      <c r="P34" s="507" t="str">
        <f>F5&amp;"1位"</f>
        <v>g1位</v>
      </c>
      <c r="Q34" s="508"/>
      <c r="R34" s="508"/>
      <c r="S34" s="13"/>
      <c r="T34" s="13"/>
      <c r="U34" s="13"/>
      <c r="V34" s="13"/>
      <c r="W34" s="13"/>
      <c r="X34" s="13"/>
      <c r="Y34" s="13"/>
      <c r="Z34" s="505" t="str">
        <f>X5&amp;"1位"</f>
        <v>h1位</v>
      </c>
      <c r="AA34" s="506"/>
      <c r="AB34" s="506"/>
      <c r="AC34" s="14"/>
      <c r="AD34" s="15"/>
      <c r="AE34" s="15"/>
      <c r="AF34" s="15"/>
      <c r="AG34" s="15"/>
      <c r="AH34" s="15"/>
      <c r="AI34" s="15"/>
      <c r="AJ34" s="15"/>
      <c r="AK34" s="15"/>
      <c r="AL34" s="13"/>
      <c r="AM34" s="13"/>
      <c r="AN34" s="13"/>
      <c r="AO34" s="13"/>
      <c r="AP34" s="13"/>
      <c r="AQ34" s="13"/>
      <c r="AR34" s="13"/>
    </row>
    <row r="35" spans="1:79" ht="14.25" customHeight="1" x14ac:dyDescent="0.4">
      <c r="A35" s="472" t="s">
        <v>7</v>
      </c>
      <c r="B35" s="473"/>
      <c r="C35" s="476">
        <v>0.63194444444444442</v>
      </c>
      <c r="D35" s="477"/>
      <c r="E35" s="477"/>
      <c r="F35" s="473"/>
      <c r="G35" s="476"/>
      <c r="H35" s="477"/>
      <c r="I35" s="477"/>
      <c r="J35" s="473"/>
      <c r="K35" s="481" t="str">
        <f>IFERROR(VLOOKUP(AT35,$O$13:$X$13,3,0),"")&amp;IFERROR(VLOOKUP(AT35,$AG$13:$AO$13,3,0),"")</f>
        <v/>
      </c>
      <c r="L35" s="481"/>
      <c r="M35" s="481"/>
      <c r="N35" s="481"/>
      <c r="O35" s="481"/>
      <c r="P35" s="481"/>
      <c r="Q35" s="481"/>
      <c r="R35" s="481"/>
      <c r="S35" s="472" t="str">
        <f>IF(OR(U35="",U36=""),"",U35+U36)</f>
        <v/>
      </c>
      <c r="T35" s="509"/>
      <c r="U35" s="12"/>
      <c r="V35" s="12" t="s">
        <v>12</v>
      </c>
      <c r="W35" s="12"/>
      <c r="X35" s="472" t="str">
        <f>IF(OR(W35="",W36=""),"",W35+W36)</f>
        <v/>
      </c>
      <c r="Y35" s="509"/>
      <c r="Z35" s="510" t="str">
        <f>IFERROR(VLOOKUP(AU35,$O$13:$X$13,3,0),"")&amp;IFERROR(VLOOKUP(AU35,$AG$13:$AO$13,3,0),"")</f>
        <v/>
      </c>
      <c r="AA35" s="511"/>
      <c r="AB35" s="511"/>
      <c r="AC35" s="511"/>
      <c r="AD35" s="511"/>
      <c r="AE35" s="511"/>
      <c r="AF35" s="511"/>
      <c r="AG35" s="512"/>
      <c r="AH35" s="472"/>
      <c r="AI35" s="487"/>
      <c r="AJ35" s="477"/>
      <c r="AK35" s="473"/>
      <c r="AL35" s="494" t="s">
        <v>96</v>
      </c>
      <c r="AM35" s="495"/>
      <c r="AN35" s="495"/>
      <c r="AO35" s="495"/>
      <c r="AP35" s="495"/>
      <c r="AQ35" s="495"/>
      <c r="AR35" s="496"/>
    </row>
    <row r="36" spans="1:79" ht="14.25" customHeight="1" x14ac:dyDescent="0.4">
      <c r="A36" s="474"/>
      <c r="B36" s="475"/>
      <c r="C36" s="478"/>
      <c r="D36" s="479"/>
      <c r="E36" s="479"/>
      <c r="F36" s="475"/>
      <c r="G36" s="478"/>
      <c r="H36" s="479"/>
      <c r="I36" s="479"/>
      <c r="J36" s="475"/>
      <c r="K36" s="481"/>
      <c r="L36" s="481"/>
      <c r="M36" s="481"/>
      <c r="N36" s="481"/>
      <c r="O36" s="481"/>
      <c r="P36" s="481"/>
      <c r="Q36" s="481"/>
      <c r="R36" s="481"/>
      <c r="S36" s="474"/>
      <c r="T36" s="484"/>
      <c r="U36" s="12"/>
      <c r="V36" s="12" t="s">
        <v>12</v>
      </c>
      <c r="W36" s="12"/>
      <c r="X36" s="474"/>
      <c r="Y36" s="484"/>
      <c r="Z36" s="513"/>
      <c r="AA36" s="514"/>
      <c r="AB36" s="514"/>
      <c r="AC36" s="514"/>
      <c r="AD36" s="514"/>
      <c r="AE36" s="514"/>
      <c r="AF36" s="514"/>
      <c r="AG36" s="515"/>
      <c r="AH36" s="478"/>
      <c r="AI36" s="479"/>
      <c r="AJ36" s="479"/>
      <c r="AK36" s="475"/>
      <c r="AL36" s="497"/>
      <c r="AM36" s="498"/>
      <c r="AN36" s="498"/>
      <c r="AO36" s="498"/>
      <c r="AP36" s="498"/>
      <c r="AQ36" s="498"/>
      <c r="AR36" s="499"/>
    </row>
    <row r="37" spans="1:79" ht="18" customHeight="1" x14ac:dyDescent="0.4">
      <c r="G37" s="16"/>
      <c r="H37" s="17"/>
      <c r="I37" s="18"/>
      <c r="J37" s="18"/>
      <c r="K37" s="18"/>
      <c r="L37" s="18"/>
      <c r="M37" s="18"/>
      <c r="N37" s="18"/>
      <c r="O37" s="19"/>
      <c r="P37" s="19"/>
      <c r="Q37" s="19"/>
      <c r="R37" s="19"/>
      <c r="S37" s="500"/>
      <c r="T37" s="501"/>
      <c r="U37" s="502" t="s">
        <v>97</v>
      </c>
      <c r="V37" s="503"/>
      <c r="W37" s="503"/>
      <c r="X37" s="504"/>
      <c r="Y37" s="501"/>
      <c r="Z37" s="20"/>
      <c r="AA37" s="21"/>
      <c r="AB37" s="22"/>
      <c r="AC37" s="22"/>
      <c r="AD37" s="23"/>
      <c r="AE37" s="23"/>
      <c r="AF37" s="23"/>
      <c r="AG37" s="24"/>
      <c r="AH37" s="25"/>
      <c r="AI37" s="25"/>
      <c r="AJ37" s="25"/>
      <c r="AK37" s="25"/>
      <c r="AL37" s="25"/>
      <c r="AM37" s="25"/>
      <c r="AN37" s="25"/>
      <c r="AO37" s="25"/>
      <c r="AP37" s="25"/>
      <c r="AQ37" s="25"/>
      <c r="AR37" s="26"/>
    </row>
    <row r="38" spans="1:79" ht="19.5" customHeight="1" x14ac:dyDescent="0.4">
      <c r="E38" s="16"/>
      <c r="F38" s="17"/>
      <c r="G38" s="17"/>
      <c r="H38" s="17"/>
      <c r="I38" s="17"/>
      <c r="J38" s="17"/>
      <c r="K38" s="17"/>
      <c r="L38" s="7"/>
      <c r="M38" s="7"/>
      <c r="N38" s="7"/>
      <c r="O38" s="7"/>
      <c r="P38" s="7"/>
      <c r="Q38" s="7"/>
      <c r="R38" s="27"/>
      <c r="S38" s="28"/>
      <c r="T38" s="28"/>
      <c r="U38" s="28"/>
      <c r="V38" s="21"/>
      <c r="W38" s="20"/>
      <c r="X38" s="21"/>
      <c r="Y38" s="29"/>
      <c r="Z38" s="30"/>
      <c r="AA38" s="30"/>
      <c r="AB38" s="30"/>
      <c r="AC38" s="31"/>
      <c r="AD38" s="26"/>
      <c r="AE38" s="26"/>
      <c r="AF38" s="26"/>
      <c r="AG38" s="26"/>
      <c r="AH38" s="26"/>
      <c r="AI38" s="26"/>
      <c r="AJ38" s="26"/>
      <c r="AK38" s="26"/>
      <c r="AL38" s="26"/>
      <c r="AM38" s="26"/>
      <c r="AN38" s="26"/>
      <c r="AO38" s="32"/>
      <c r="AP38" s="32"/>
      <c r="AQ38" s="16"/>
      <c r="AR38" s="21"/>
    </row>
    <row r="39" spans="1:79" s="33" customFormat="1" x14ac:dyDescent="0.4">
      <c r="B39" s="521" t="str">
        <f>F5&amp;" リーグ"</f>
        <v>g リーグ</v>
      </c>
      <c r="C39" s="522"/>
      <c r="D39" s="522"/>
      <c r="E39" s="522"/>
      <c r="F39" s="522"/>
      <c r="G39" s="522"/>
      <c r="H39" s="522"/>
      <c r="I39" s="522"/>
      <c r="J39" s="522"/>
      <c r="K39" s="523"/>
      <c r="L39" s="517" t="str">
        <f>C40</f>
        <v>サウス宇都宮SC</v>
      </c>
      <c r="M39" s="516"/>
      <c r="N39" s="516"/>
      <c r="O39" s="516"/>
      <c r="P39" s="516"/>
      <c r="Q39" s="517" t="str">
        <f>C41</f>
        <v>上河内JSC</v>
      </c>
      <c r="R39" s="516"/>
      <c r="S39" s="516"/>
      <c r="T39" s="516"/>
      <c r="U39" s="516"/>
      <c r="V39" s="517">
        <f>C42</f>
        <v>0</v>
      </c>
      <c r="W39" s="516"/>
      <c r="X39" s="516"/>
      <c r="Y39" s="516"/>
      <c r="Z39" s="516"/>
      <c r="AA39" s="516" t="s">
        <v>98</v>
      </c>
      <c r="AB39" s="516"/>
      <c r="AC39" s="516" t="s">
        <v>99</v>
      </c>
      <c r="AD39" s="516"/>
      <c r="AE39" s="516" t="s">
        <v>100</v>
      </c>
      <c r="AF39" s="516"/>
      <c r="AG39" s="524" t="s">
        <v>101</v>
      </c>
      <c r="AH39" s="525"/>
      <c r="AI39" s="526"/>
      <c r="AJ39" s="516" t="s">
        <v>102</v>
      </c>
      <c r="AK39" s="452"/>
      <c r="AL39" s="34"/>
      <c r="AM39" s="529" t="s">
        <v>103</v>
      </c>
      <c r="AN39" s="530"/>
      <c r="AO39" s="530"/>
      <c r="AP39" s="530"/>
      <c r="AQ39" s="530"/>
      <c r="AR39" s="530"/>
      <c r="BC39" s="35"/>
      <c r="BD39" s="36"/>
      <c r="BE39" s="36"/>
      <c r="BF39" s="36"/>
      <c r="BG39" s="36"/>
      <c r="BH39" s="36"/>
      <c r="BI39" s="36"/>
      <c r="BJ39" s="36"/>
    </row>
    <row r="40" spans="1:79" s="33" customFormat="1" ht="22.5" customHeight="1" x14ac:dyDescent="0.4">
      <c r="B40" s="37">
        <v>1</v>
      </c>
      <c r="C40" s="517" t="str">
        <f>J5</f>
        <v>サウス宇都宮SC</v>
      </c>
      <c r="D40" s="516"/>
      <c r="E40" s="516"/>
      <c r="F40" s="516"/>
      <c r="G40" s="516"/>
      <c r="H40" s="516"/>
      <c r="I40" s="516"/>
      <c r="J40" s="516"/>
      <c r="K40" s="516"/>
      <c r="L40" s="518"/>
      <c r="M40" s="518"/>
      <c r="N40" s="518"/>
      <c r="O40" s="518"/>
      <c r="P40" s="518"/>
      <c r="Q40" s="516">
        <f>$S$16</f>
        <v>0</v>
      </c>
      <c r="R40" s="519"/>
      <c r="S40" s="37" t="str">
        <f>IF(OR(Q40="",T40=""),"",IF(Q40&gt;T40,"○",IF(Q40=T40,"△","●")))</f>
        <v>●</v>
      </c>
      <c r="T40" s="520">
        <f>$X$16</f>
        <v>4</v>
      </c>
      <c r="U40" s="452"/>
      <c r="V40" s="516">
        <f>S28</f>
        <v>3</v>
      </c>
      <c r="W40" s="519"/>
      <c r="X40" s="37" t="str">
        <f>IF(OR(V40="",Y40=""),"",IF(V40&gt;Y40,"○",IF(V40=Y40,"△","●")))</f>
        <v>○</v>
      </c>
      <c r="Y40" s="520">
        <f>X28</f>
        <v>0</v>
      </c>
      <c r="Z40" s="452"/>
      <c r="AA40" s="516">
        <f>IF(AND($L40="",$Q40="",$V40=""),"",COUNTIF($L40:$Z40,"○")*3+COUNTIF($L40:$Z40,"△")*1)</f>
        <v>3</v>
      </c>
      <c r="AB40" s="516"/>
      <c r="AC40" s="516">
        <f>IF(AND($L40="",$Q40="",$V40=""),"",SUM($L40,$Q40,$V40))</f>
        <v>3</v>
      </c>
      <c r="AD40" s="516"/>
      <c r="AE40" s="516">
        <f>IF(AND($O40="",$T40="",$Y40=""),"",SUM($O40,$T40,$Y40))</f>
        <v>4</v>
      </c>
      <c r="AF40" s="516"/>
      <c r="AG40" s="516">
        <f>IF(OR(AC40="",AE40=""),"",AC40-AE40)</f>
        <v>-1</v>
      </c>
      <c r="AH40" s="516"/>
      <c r="AI40" s="516"/>
      <c r="AJ40" s="537">
        <f>IFERROR(RANK(AT40,$AT$40:$AT$42,),"")</f>
        <v>2</v>
      </c>
      <c r="AK40" s="446"/>
      <c r="AL40" s="34"/>
      <c r="AM40" s="531" t="s">
        <v>104</v>
      </c>
      <c r="AN40" s="477"/>
      <c r="AO40" s="477"/>
      <c r="AP40" s="477"/>
      <c r="AQ40" s="477"/>
      <c r="AR40" s="473"/>
      <c r="AT40" s="38">
        <f>AA40*10000+AG40*100+AC40</f>
        <v>29903</v>
      </c>
      <c r="BC40" s="39"/>
      <c r="BD40" s="40"/>
      <c r="BE40" s="40"/>
      <c r="BF40" s="40"/>
      <c r="BG40" s="40"/>
      <c r="BH40" s="40"/>
      <c r="BI40" s="40"/>
      <c r="BJ40" s="40"/>
      <c r="BK40" s="41"/>
    </row>
    <row r="41" spans="1:79" s="33" customFormat="1" ht="22.5" customHeight="1" x14ac:dyDescent="0.4">
      <c r="B41" s="37">
        <v>2</v>
      </c>
      <c r="C41" s="517" t="str">
        <f>J7</f>
        <v>上河内JSC</v>
      </c>
      <c r="D41" s="516"/>
      <c r="E41" s="516"/>
      <c r="F41" s="516"/>
      <c r="G41" s="516"/>
      <c r="H41" s="516"/>
      <c r="I41" s="516"/>
      <c r="J41" s="516"/>
      <c r="K41" s="516"/>
      <c r="L41" s="516">
        <f>IF(T40="","",T40)</f>
        <v>4</v>
      </c>
      <c r="M41" s="519"/>
      <c r="N41" s="37" t="str">
        <f>IF(OR(L41="",O41=""),"",IF(L41&gt;O41,"○",IF(L41=O41,"△","●")))</f>
        <v>○</v>
      </c>
      <c r="O41" s="520">
        <f>IF(Q40="","",Q40)</f>
        <v>0</v>
      </c>
      <c r="P41" s="452"/>
      <c r="Q41" s="518"/>
      <c r="R41" s="518"/>
      <c r="S41" s="518"/>
      <c r="T41" s="518"/>
      <c r="U41" s="518"/>
      <c r="V41" s="516">
        <f>S22</f>
        <v>2</v>
      </c>
      <c r="W41" s="519"/>
      <c r="X41" s="37" t="str">
        <f>IF(OR(V41="",Y41=""),"",IF(V41&gt;Y41,"○",IF(V41=Y41,"△","●")))</f>
        <v>○</v>
      </c>
      <c r="Y41" s="520">
        <f>X22</f>
        <v>0</v>
      </c>
      <c r="Z41" s="452"/>
      <c r="AA41" s="516">
        <f>IF(AND($L41="",$Q41="",$V41=""),"",COUNTIF($L41:$Z41,"○")*3+COUNTIF($L41:$Z41,"△")*1)</f>
        <v>6</v>
      </c>
      <c r="AB41" s="516"/>
      <c r="AC41" s="516">
        <f>IF(AND($L41="",$Q41="",$V41=""),"",SUM($L41,$Q41,$V41))</f>
        <v>6</v>
      </c>
      <c r="AD41" s="516"/>
      <c r="AE41" s="516">
        <f>IF(AND($O41="",$T41="",$Y41=""),"",SUM($O41,$T41,$Y41))</f>
        <v>0</v>
      </c>
      <c r="AF41" s="516"/>
      <c r="AG41" s="516">
        <f>IF(OR(AC41="",AE41=""),"",AC41-AE41)</f>
        <v>6</v>
      </c>
      <c r="AH41" s="516"/>
      <c r="AI41" s="516"/>
      <c r="AJ41" s="537">
        <f>IFERROR(RANK(AT41,$AT$40:$AT$42,),"")</f>
        <v>1</v>
      </c>
      <c r="AK41" s="446"/>
      <c r="AL41" s="34"/>
      <c r="AM41" s="532" t="s">
        <v>105</v>
      </c>
      <c r="AN41" s="530"/>
      <c r="AO41" s="530"/>
      <c r="AP41" s="530"/>
      <c r="AQ41" s="530"/>
      <c r="AR41" s="533"/>
      <c r="AT41" s="38">
        <f>AA41*10000+AG41*100+AC41</f>
        <v>60606</v>
      </c>
      <c r="BC41" s="39"/>
      <c r="BD41" s="40"/>
      <c r="BE41" s="40"/>
      <c r="BF41" s="40"/>
      <c r="BG41" s="40"/>
      <c r="BH41" s="40"/>
      <c r="BI41" s="40"/>
      <c r="BJ41" s="40"/>
      <c r="BK41" s="41"/>
    </row>
    <row r="42" spans="1:79" s="33" customFormat="1" ht="22.5" customHeight="1" x14ac:dyDescent="0.4">
      <c r="B42" s="37">
        <v>3</v>
      </c>
      <c r="C42" s="517">
        <f>J9</f>
        <v>0</v>
      </c>
      <c r="D42" s="516"/>
      <c r="E42" s="516"/>
      <c r="F42" s="516"/>
      <c r="G42" s="516"/>
      <c r="H42" s="516"/>
      <c r="I42" s="516"/>
      <c r="J42" s="516"/>
      <c r="K42" s="516"/>
      <c r="L42" s="516">
        <f>IF(Y40="","",Y40)</f>
        <v>0</v>
      </c>
      <c r="M42" s="519"/>
      <c r="N42" s="37" t="str">
        <f>IF(OR(L42="",O42=""),"",IF(L42&gt;O42,"○",IF(L42=O42,"△","●")))</f>
        <v>●</v>
      </c>
      <c r="O42" s="520">
        <f>IF(V40="","",V40)</f>
        <v>3</v>
      </c>
      <c r="P42" s="452"/>
      <c r="Q42" s="516">
        <f>IF(Y41="","",Y41)</f>
        <v>0</v>
      </c>
      <c r="R42" s="519"/>
      <c r="S42" s="37" t="str">
        <f>IF(OR(Q42="",T42=""),"",IF(Q42&gt;T42,"○",IF(Q42=T42,"△","●")))</f>
        <v>●</v>
      </c>
      <c r="T42" s="520">
        <f>IF(V41="","",V41)</f>
        <v>2</v>
      </c>
      <c r="U42" s="452"/>
      <c r="V42" s="518"/>
      <c r="W42" s="518"/>
      <c r="X42" s="518"/>
      <c r="Y42" s="518"/>
      <c r="Z42" s="518"/>
      <c r="AA42" s="516">
        <f>IF(AND($L42="",$Q42="",$V42=""),"",COUNTIF($L42:$Z42,"○")*3+COUNTIF($L42:$Z42,"△")*1)</f>
        <v>0</v>
      </c>
      <c r="AB42" s="516"/>
      <c r="AC42" s="516">
        <f>IF(AND($L42="",$Q42="",$V42=""),"",SUM($L42,$Q42,$V42))</f>
        <v>0</v>
      </c>
      <c r="AD42" s="516"/>
      <c r="AE42" s="516">
        <f>IF(AND($O42="",$T42="",$Y42=""),"",SUM($O42,$T42,$Y42))</f>
        <v>5</v>
      </c>
      <c r="AF42" s="516"/>
      <c r="AG42" s="516">
        <f>IF(OR(AC42="",AE42=""),"",AC42-AE42)</f>
        <v>-5</v>
      </c>
      <c r="AH42" s="516"/>
      <c r="AI42" s="516"/>
      <c r="AJ42" s="537">
        <f>IFERROR(RANK(AT42,$AT$40:$AT$42,),"")</f>
        <v>3</v>
      </c>
      <c r="AK42" s="446"/>
      <c r="AL42" s="34"/>
      <c r="AM42" s="535" t="s">
        <v>106</v>
      </c>
      <c r="AN42" s="479"/>
      <c r="AO42" s="479"/>
      <c r="AP42" s="479"/>
      <c r="AQ42" s="479"/>
      <c r="AR42" s="475"/>
      <c r="AT42" s="38">
        <f>AA42*10000+AG42*100+AC42</f>
        <v>-500</v>
      </c>
      <c r="BC42" s="39"/>
      <c r="BD42" s="40"/>
      <c r="BE42" s="40"/>
      <c r="BF42" s="40"/>
      <c r="BG42" s="40"/>
      <c r="BH42" s="40"/>
      <c r="BI42" s="40"/>
      <c r="BJ42" s="40"/>
      <c r="BK42" s="41"/>
    </row>
    <row r="43" spans="1:79" ht="7.5" customHeight="1" x14ac:dyDescent="0.4">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7"/>
      <c r="AQ43" s="42"/>
      <c r="AR43" s="42"/>
      <c r="BC43" s="43"/>
      <c r="BD43" s="43"/>
      <c r="BE43" s="43"/>
      <c r="BF43" s="43"/>
      <c r="BG43" s="43"/>
      <c r="BH43" s="43"/>
      <c r="BI43" s="43"/>
      <c r="BJ43" s="43"/>
      <c r="BK43" s="44"/>
    </row>
    <row r="44" spans="1:79" ht="7.5" customHeight="1" x14ac:dyDescent="0.4">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7"/>
      <c r="AQ44" s="42"/>
      <c r="AR44" s="42"/>
      <c r="BC44" s="43"/>
      <c r="BD44" s="43"/>
      <c r="BE44" s="43"/>
      <c r="BF44" s="43"/>
      <c r="BG44" s="43"/>
      <c r="BH44" s="43"/>
      <c r="BI44" s="43"/>
      <c r="BJ44" s="43"/>
      <c r="BK44" s="44"/>
    </row>
    <row r="45" spans="1:79" s="33" customFormat="1" x14ac:dyDescent="0.4">
      <c r="B45" s="521" t="str">
        <f>X5&amp;" リーグ"</f>
        <v>h リーグ</v>
      </c>
      <c r="C45" s="522"/>
      <c r="D45" s="522"/>
      <c r="E45" s="522"/>
      <c r="F45" s="522"/>
      <c r="G45" s="522"/>
      <c r="H45" s="522"/>
      <c r="I45" s="522"/>
      <c r="J45" s="522"/>
      <c r="K45" s="523"/>
      <c r="L45" s="517" t="str">
        <f>C46</f>
        <v>国本JSC</v>
      </c>
      <c r="M45" s="516"/>
      <c r="N45" s="516"/>
      <c r="O45" s="516"/>
      <c r="P45" s="516"/>
      <c r="Q45" s="517">
        <f>C47</f>
        <v>0</v>
      </c>
      <c r="R45" s="516"/>
      <c r="S45" s="516"/>
      <c r="T45" s="516"/>
      <c r="U45" s="516"/>
      <c r="V45" s="517">
        <f>C48</f>
        <v>0</v>
      </c>
      <c r="W45" s="516"/>
      <c r="X45" s="516"/>
      <c r="Y45" s="516"/>
      <c r="Z45" s="516"/>
      <c r="AA45" s="517" t="e">
        <f>C49</f>
        <v>#REF!</v>
      </c>
      <c r="AB45" s="516"/>
      <c r="AC45" s="516"/>
      <c r="AD45" s="516"/>
      <c r="AE45" s="516"/>
      <c r="AF45" s="516" t="s">
        <v>98</v>
      </c>
      <c r="AG45" s="516"/>
      <c r="AH45" s="516" t="s">
        <v>99</v>
      </c>
      <c r="AI45" s="516"/>
      <c r="AJ45" s="516" t="s">
        <v>100</v>
      </c>
      <c r="AK45" s="516"/>
      <c r="AL45" s="524" t="s">
        <v>101</v>
      </c>
      <c r="AM45" s="525"/>
      <c r="AN45" s="526"/>
      <c r="AO45" s="516" t="s">
        <v>102</v>
      </c>
      <c r="AP45" s="516"/>
      <c r="AQ45" s="45"/>
      <c r="AR45" s="36"/>
      <c r="AS45" s="36"/>
      <c r="BC45" s="39"/>
      <c r="BD45" s="40"/>
      <c r="BE45" s="40"/>
      <c r="BF45" s="40"/>
      <c r="BG45" s="40"/>
      <c r="BH45" s="40"/>
      <c r="BI45" s="40"/>
      <c r="BJ45" s="40"/>
      <c r="BK45" s="41"/>
      <c r="BP45" s="46"/>
      <c r="BQ45" s="46"/>
      <c r="BR45" s="46"/>
      <c r="BS45" s="46"/>
      <c r="BT45" s="46"/>
      <c r="BU45" s="46"/>
      <c r="BV45" s="46"/>
      <c r="BW45" s="46"/>
      <c r="BX45" s="46"/>
      <c r="BY45" s="46"/>
      <c r="BZ45" s="46"/>
      <c r="CA45" s="40"/>
    </row>
    <row r="46" spans="1:79" s="33" customFormat="1" ht="22.5" customHeight="1" x14ac:dyDescent="0.4">
      <c r="B46" s="37">
        <v>4</v>
      </c>
      <c r="C46" s="517" t="str">
        <f>AB5</f>
        <v>国本JSC</v>
      </c>
      <c r="D46" s="516"/>
      <c r="E46" s="516"/>
      <c r="F46" s="516"/>
      <c r="G46" s="516"/>
      <c r="H46" s="516"/>
      <c r="I46" s="516"/>
      <c r="J46" s="516"/>
      <c r="K46" s="516"/>
      <c r="L46" s="518"/>
      <c r="M46" s="518"/>
      <c r="N46" s="518"/>
      <c r="O46" s="518"/>
      <c r="P46" s="518"/>
      <c r="Q46" s="516">
        <f>S18</f>
        <v>9</v>
      </c>
      <c r="R46" s="519"/>
      <c r="S46" s="37" t="str">
        <f>IF(OR(Q46="",T46=""),"",IF(Q46&gt;T46,"○",IF(Q46=T46,"△","●")))</f>
        <v>○</v>
      </c>
      <c r="T46" s="520">
        <f>X18</f>
        <v>0</v>
      </c>
      <c r="U46" s="452"/>
      <c r="V46" s="516">
        <f>S24</f>
        <v>0</v>
      </c>
      <c r="W46" s="519"/>
      <c r="X46" s="37" t="str">
        <f>IF(OR(V46="",Y46=""),"",IF(V46&gt;Y46,"○",IF(V46=Y46,"△","●")))</f>
        <v>●</v>
      </c>
      <c r="Y46" s="520">
        <f>X24</f>
        <v>1</v>
      </c>
      <c r="Z46" s="452"/>
      <c r="AA46" s="516">
        <f>S30</f>
        <v>0</v>
      </c>
      <c r="AB46" s="519"/>
      <c r="AC46" s="37" t="str">
        <f>IF(OR(AA46="",AD46=""),"",IF(AA46&gt;AD46,"○",IF(AA46=AD46,"△","●")))</f>
        <v>●</v>
      </c>
      <c r="AD46" s="520">
        <f>X30</f>
        <v>1</v>
      </c>
      <c r="AE46" s="452"/>
      <c r="AF46" s="516">
        <f>IF(AND($L46="",$Q46="",$V46="",$AA46=""),"",COUNTIF($L46:$AE46,"○")*3+COUNTIF($L46:$AE46,"△")*1)</f>
        <v>3</v>
      </c>
      <c r="AG46" s="516"/>
      <c r="AH46" s="516">
        <f>IF(AND($L46="",$Q46="",$V46="",$AA46=""),"",SUM($L46,$Q46,$V46,$AA46))</f>
        <v>9</v>
      </c>
      <c r="AI46" s="516"/>
      <c r="AJ46" s="516">
        <f>IF(AND($O46="",$T46="",$Y46="",$AD46),"",SUM($O46,$T46,$Y46,$AD46))</f>
        <v>2</v>
      </c>
      <c r="AK46" s="516"/>
      <c r="AL46" s="516">
        <f>IF(OR(AH46="",AJ46=""),"",AH46-AJ46)</f>
        <v>7</v>
      </c>
      <c r="AM46" s="516"/>
      <c r="AN46" s="516"/>
      <c r="AO46" s="516">
        <f>IFERROR(RANK(AT46,$AT$46:$AT$49,),"")</f>
        <v>3</v>
      </c>
      <c r="AP46" s="516"/>
      <c r="AQ46" s="140"/>
      <c r="AR46" s="6"/>
      <c r="AS46" s="6"/>
      <c r="AT46" s="38">
        <f>AF46*10000+AL46*100+AH46</f>
        <v>30709</v>
      </c>
      <c r="BC46" s="47"/>
      <c r="BD46" s="48"/>
      <c r="BE46" s="48"/>
      <c r="BF46" s="48"/>
      <c r="BG46" s="48"/>
      <c r="BH46" s="48"/>
      <c r="BI46" s="48"/>
      <c r="BJ46" s="48"/>
      <c r="BK46" s="41"/>
      <c r="BP46" s="46"/>
      <c r="BQ46" s="46"/>
      <c r="BR46" s="46"/>
      <c r="BS46" s="46"/>
      <c r="BT46" s="46"/>
      <c r="BU46" s="46"/>
      <c r="BV46" s="46"/>
      <c r="BW46" s="46"/>
      <c r="BX46" s="46"/>
      <c r="BY46" s="46"/>
      <c r="BZ46" s="46"/>
      <c r="CA46" s="40"/>
    </row>
    <row r="47" spans="1:79" s="33" customFormat="1" ht="22.5" customHeight="1" x14ac:dyDescent="0.4">
      <c r="B47" s="37">
        <v>5</v>
      </c>
      <c r="C47" s="517">
        <f>AB7</f>
        <v>0</v>
      </c>
      <c r="D47" s="516"/>
      <c r="E47" s="516"/>
      <c r="F47" s="516"/>
      <c r="G47" s="516"/>
      <c r="H47" s="516"/>
      <c r="I47" s="516"/>
      <c r="J47" s="516"/>
      <c r="K47" s="516"/>
      <c r="L47" s="516">
        <f>IF(T46="","",T46)</f>
        <v>0</v>
      </c>
      <c r="M47" s="519"/>
      <c r="N47" s="37" t="str">
        <f>IF(OR(L47="",O47=""),"",IF(L47&gt;O47,"○",IF(L47=O47,"△","●")))</f>
        <v>●</v>
      </c>
      <c r="O47" s="520">
        <f>IF(Q46="","",Q46)</f>
        <v>9</v>
      </c>
      <c r="P47" s="452"/>
      <c r="Q47" s="518"/>
      <c r="R47" s="518"/>
      <c r="S47" s="518"/>
      <c r="T47" s="518"/>
      <c r="U47" s="518"/>
      <c r="V47" s="516">
        <f>S32</f>
        <v>0</v>
      </c>
      <c r="W47" s="519"/>
      <c r="X47" s="37" t="str">
        <f>IF(OR(V47="",Y47=""),"",IF(V47&gt;Y47,"○",IF(V47=Y47,"△","●")))</f>
        <v>●</v>
      </c>
      <c r="Y47" s="520">
        <f>X32</f>
        <v>11</v>
      </c>
      <c r="Z47" s="452"/>
      <c r="AA47" s="516">
        <f>S26</f>
        <v>0</v>
      </c>
      <c r="AB47" s="519"/>
      <c r="AC47" s="37" t="str">
        <f>IF(OR(AA47="",AD47=""),"",IF(AA47&gt;AD47,"○",IF(AA47=AD47,"△","●")))</f>
        <v>●</v>
      </c>
      <c r="AD47" s="520">
        <f>X26</f>
        <v>7</v>
      </c>
      <c r="AE47" s="452"/>
      <c r="AF47" s="516">
        <f>IF(AND($L47="",$Q47="",$V47="",$AA47=""),"",COUNTIF($L47:$AE47,"○")*3+COUNTIF($L47:$AE47,"△")*1)</f>
        <v>0</v>
      </c>
      <c r="AG47" s="516"/>
      <c r="AH47" s="516">
        <f>IF(AND($L47="",$Q47="",$V47="",$AA47=""),"",SUM($L47,$Q47,$V47,$AA47))</f>
        <v>0</v>
      </c>
      <c r="AI47" s="516"/>
      <c r="AJ47" s="516">
        <f>IF(AND($O47="",$T47="",$Y47="",$AD47),"",SUM($O47,$T47,$Y47,$AD47))</f>
        <v>27</v>
      </c>
      <c r="AK47" s="516"/>
      <c r="AL47" s="516">
        <f>IF(OR(AH47="",AJ47=""),"",AH47-AJ47)</f>
        <v>-27</v>
      </c>
      <c r="AM47" s="516"/>
      <c r="AN47" s="516"/>
      <c r="AO47" s="516">
        <f t="shared" ref="AO47:AO49" si="0">IFERROR(RANK(AT47,$AT$46:$AT$49,),"")</f>
        <v>4</v>
      </c>
      <c r="AP47" s="516"/>
      <c r="AQ47" s="140"/>
      <c r="AR47" s="6"/>
      <c r="AS47" s="6"/>
      <c r="AT47" s="38">
        <f t="shared" ref="AT47:AT49" si="1">AF47*10000+AL47*100+AH47</f>
        <v>-2700</v>
      </c>
      <c r="BC47" s="48"/>
      <c r="BD47" s="48"/>
      <c r="BE47" s="48"/>
      <c r="BF47" s="48"/>
      <c r="BG47" s="48"/>
      <c r="BH47" s="48"/>
      <c r="BI47" s="48"/>
      <c r="BJ47" s="48"/>
      <c r="BK47" s="41"/>
      <c r="BP47" s="46"/>
      <c r="BQ47" s="46"/>
      <c r="BR47" s="46"/>
      <c r="BS47" s="46"/>
      <c r="BT47" s="46"/>
      <c r="BU47" s="46"/>
      <c r="BV47" s="46"/>
      <c r="BW47" s="46"/>
      <c r="BX47" s="46"/>
      <c r="BY47" s="46"/>
      <c r="BZ47" s="46"/>
      <c r="CA47" s="40"/>
    </row>
    <row r="48" spans="1:79" s="33" customFormat="1" ht="22.5" customHeight="1" x14ac:dyDescent="0.4">
      <c r="B48" s="37">
        <v>6</v>
      </c>
      <c r="C48" s="517">
        <f>AB9</f>
        <v>0</v>
      </c>
      <c r="D48" s="516"/>
      <c r="E48" s="516"/>
      <c r="F48" s="516"/>
      <c r="G48" s="516"/>
      <c r="H48" s="516"/>
      <c r="I48" s="516"/>
      <c r="J48" s="516"/>
      <c r="K48" s="516"/>
      <c r="L48" s="516">
        <f>IF(Y46="","",Y46)</f>
        <v>1</v>
      </c>
      <c r="M48" s="519"/>
      <c r="N48" s="37" t="str">
        <f>IF(OR(L48="",O48=""),"",IF(L48&gt;O48,"○",IF(L48=O48,"△","●")))</f>
        <v>○</v>
      </c>
      <c r="O48" s="520">
        <f>IF(V46="","",V46)</f>
        <v>0</v>
      </c>
      <c r="P48" s="452"/>
      <c r="Q48" s="516">
        <f>IF(Y47="","",Y47)</f>
        <v>11</v>
      </c>
      <c r="R48" s="519"/>
      <c r="S48" s="37" t="str">
        <f>IF(OR(Q48="",T48=""),"",IF(Q48&gt;T48,"○",IF(Q48=T48,"△","●")))</f>
        <v>○</v>
      </c>
      <c r="T48" s="520">
        <f>IF(V47="","",V47)</f>
        <v>0</v>
      </c>
      <c r="U48" s="452"/>
      <c r="V48" s="518"/>
      <c r="W48" s="518"/>
      <c r="X48" s="518"/>
      <c r="Y48" s="518"/>
      <c r="Z48" s="518"/>
      <c r="AA48" s="516">
        <f>S20</f>
        <v>1</v>
      </c>
      <c r="AB48" s="519"/>
      <c r="AC48" s="37" t="str">
        <f>IF(OR(AA48="",AD48=""),"",IF(AA48&gt;AD48,"○",IF(AA48=AD48,"△","●")))</f>
        <v>○</v>
      </c>
      <c r="AD48" s="520">
        <f>X20</f>
        <v>0</v>
      </c>
      <c r="AE48" s="452"/>
      <c r="AF48" s="516">
        <f>IF(AND($L48="",$Q48="",$V48="",$AA48=""),"",COUNTIF($L48:$AE48,"○")*3+COUNTIF($L48:$AE48,"△")*1)</f>
        <v>9</v>
      </c>
      <c r="AG48" s="516"/>
      <c r="AH48" s="516">
        <f>IF(AND($L48="",$Q48="",$V48="",$AA48=""),"",SUM($L48,$Q48,$V48,$AA48))</f>
        <v>13</v>
      </c>
      <c r="AI48" s="516"/>
      <c r="AJ48" s="516">
        <f>IF(AND($O48="",$T48="",$Y48="",$AD48),"",SUM($O48,$T48,$Y48,$AD48))</f>
        <v>0</v>
      </c>
      <c r="AK48" s="516"/>
      <c r="AL48" s="516">
        <f>IF(OR(AH48="",AJ48=""),"",AH48-AJ48)</f>
        <v>13</v>
      </c>
      <c r="AM48" s="516"/>
      <c r="AN48" s="516"/>
      <c r="AO48" s="516">
        <f t="shared" si="0"/>
        <v>1</v>
      </c>
      <c r="AP48" s="516"/>
      <c r="AQ48" s="140"/>
      <c r="AR48" s="6"/>
      <c r="AS48" s="6"/>
      <c r="AT48" s="38">
        <f t="shared" si="1"/>
        <v>91313</v>
      </c>
      <c r="BC48" s="48"/>
      <c r="BD48" s="48"/>
      <c r="BE48" s="48"/>
      <c r="BF48" s="48"/>
      <c r="BG48" s="48"/>
      <c r="BH48" s="48"/>
      <c r="BI48" s="48"/>
      <c r="BJ48" s="48"/>
      <c r="BK48" s="41"/>
      <c r="BP48" s="46"/>
      <c r="BQ48" s="46"/>
      <c r="BR48" s="46"/>
      <c r="BS48" s="46"/>
      <c r="BT48" s="46"/>
      <c r="BU48" s="46"/>
      <c r="BV48" s="46"/>
      <c r="BW48" s="46"/>
      <c r="BX48" s="46"/>
      <c r="BY48" s="46"/>
      <c r="BZ48" s="46"/>
      <c r="CA48" s="40"/>
    </row>
    <row r="49" spans="2:63" s="33" customFormat="1" ht="22.5" customHeight="1" x14ac:dyDescent="0.4">
      <c r="B49" s="37">
        <v>7</v>
      </c>
      <c r="C49" s="517" t="e">
        <f>AB11</f>
        <v>#REF!</v>
      </c>
      <c r="D49" s="516"/>
      <c r="E49" s="516"/>
      <c r="F49" s="516"/>
      <c r="G49" s="516"/>
      <c r="H49" s="516"/>
      <c r="I49" s="516"/>
      <c r="J49" s="516"/>
      <c r="K49" s="516"/>
      <c r="L49" s="516">
        <f>IF(AD46="","",AD46)</f>
        <v>1</v>
      </c>
      <c r="M49" s="519"/>
      <c r="N49" s="37" t="str">
        <f>IF(OR(L49="",O49=""),"",IF(L49&gt;O49,"○",IF(L49=O49,"△","●")))</f>
        <v>○</v>
      </c>
      <c r="O49" s="520">
        <f>IF(AA46="","",AA46)</f>
        <v>0</v>
      </c>
      <c r="P49" s="452"/>
      <c r="Q49" s="516">
        <f>IF(AD47="","",AD47)</f>
        <v>7</v>
      </c>
      <c r="R49" s="519"/>
      <c r="S49" s="37" t="str">
        <f>IF(OR(Q49="",T49=""),"",IF(Q49&gt;T49,"○",IF(Q49=T49,"△","●")))</f>
        <v>○</v>
      </c>
      <c r="T49" s="520">
        <f>IF(AA47="","",AA47)</f>
        <v>0</v>
      </c>
      <c r="U49" s="452"/>
      <c r="V49" s="516">
        <f>IF(AD48="","",AD48)</f>
        <v>0</v>
      </c>
      <c r="W49" s="519"/>
      <c r="X49" s="37" t="str">
        <f>IF(OR(V49="",Y49=""),"",IF(V49&gt;Y49,"○",IF(V49=Y49,"△","●")))</f>
        <v>●</v>
      </c>
      <c r="Y49" s="520">
        <f>IF(AA48="","",AA48)</f>
        <v>1</v>
      </c>
      <c r="Z49" s="452"/>
      <c r="AA49" s="518"/>
      <c r="AB49" s="518"/>
      <c r="AC49" s="518"/>
      <c r="AD49" s="518"/>
      <c r="AE49" s="518"/>
      <c r="AF49" s="516">
        <f>IF(AND($L49="",$Q49="",$V49="",$AA49=""),"",COUNTIF($L49:$AE49,"○")*3+COUNTIF($L49:$AE49,"△")*1)</f>
        <v>6</v>
      </c>
      <c r="AG49" s="516"/>
      <c r="AH49" s="516">
        <f>IF(AND($L49="",$Q49="",$V49="",$AA49=""),"",SUM($L49,$Q49,$V49,$AA49))</f>
        <v>8</v>
      </c>
      <c r="AI49" s="516"/>
      <c r="AJ49" s="516">
        <f>IF(AND($O49="",$T49="",$Y49="",$AD49),"",SUM($O49,$T49,$Y49,$AD49))</f>
        <v>1</v>
      </c>
      <c r="AK49" s="516"/>
      <c r="AL49" s="516">
        <f>IF(OR(AH49="",AJ49=""),"",AH49-AJ49)</f>
        <v>7</v>
      </c>
      <c r="AM49" s="516"/>
      <c r="AN49" s="516"/>
      <c r="AO49" s="516">
        <f t="shared" si="0"/>
        <v>2</v>
      </c>
      <c r="AP49" s="516"/>
      <c r="AQ49" s="140"/>
      <c r="AR49" s="6"/>
      <c r="AS49" s="6"/>
      <c r="AT49" s="38">
        <f t="shared" si="1"/>
        <v>60708</v>
      </c>
      <c r="BC49" s="48"/>
      <c r="BD49" s="48"/>
      <c r="BE49" s="48"/>
      <c r="BF49" s="48"/>
      <c r="BG49" s="48"/>
      <c r="BH49" s="48"/>
      <c r="BI49" s="48"/>
      <c r="BJ49" s="48"/>
      <c r="BK49" s="41"/>
    </row>
    <row r="50" spans="2:63" x14ac:dyDescent="0.4">
      <c r="BC50" s="44"/>
      <c r="BD50" s="44"/>
      <c r="BE50" s="44"/>
      <c r="BF50" s="44"/>
      <c r="BG50" s="44"/>
      <c r="BH50" s="44"/>
      <c r="BI50" s="44"/>
      <c r="BJ50" s="44"/>
      <c r="BK50" s="44"/>
    </row>
    <row r="51" spans="2:63" x14ac:dyDescent="0.4">
      <c r="D51" s="458" t="s">
        <v>115</v>
      </c>
      <c r="E51" s="458"/>
      <c r="F51" s="458"/>
      <c r="G51" s="458"/>
      <c r="H51" s="458"/>
      <c r="I51" s="458"/>
      <c r="J51" s="458" t="s">
        <v>116</v>
      </c>
      <c r="K51" s="458"/>
      <c r="L51" s="458"/>
      <c r="M51" s="458"/>
      <c r="N51" s="458"/>
      <c r="O51" s="458"/>
      <c r="P51" s="458"/>
      <c r="Q51" s="458"/>
      <c r="R51" s="458"/>
      <c r="S51" s="458" t="s">
        <v>117</v>
      </c>
      <c r="T51" s="458"/>
      <c r="U51" s="458"/>
      <c r="V51" s="458"/>
      <c r="W51" s="458"/>
      <c r="X51" s="458"/>
      <c r="Y51" s="458"/>
      <c r="Z51" s="458"/>
      <c r="AA51" s="458"/>
      <c r="AB51" s="458" t="s">
        <v>119</v>
      </c>
      <c r="AC51" s="458"/>
      <c r="AD51" s="458"/>
      <c r="AE51" s="458" t="s">
        <v>118</v>
      </c>
      <c r="AF51" s="458"/>
      <c r="AG51" s="458"/>
      <c r="AH51" s="458"/>
      <c r="AI51" s="458"/>
      <c r="AJ51" s="458"/>
      <c r="AK51" s="458"/>
      <c r="AL51" s="458"/>
      <c r="AM51" s="458"/>
      <c r="AN51" s="458"/>
      <c r="AO51" s="458"/>
    </row>
    <row r="52" spans="2:63" x14ac:dyDescent="0.4">
      <c r="D52" s="458" t="s">
        <v>120</v>
      </c>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9"/>
      <c r="AC52" s="459"/>
      <c r="AD52" s="459"/>
      <c r="AE52" s="534"/>
      <c r="AF52" s="534"/>
      <c r="AG52" s="534"/>
      <c r="AH52" s="534"/>
      <c r="AI52" s="534"/>
      <c r="AJ52" s="534"/>
      <c r="AK52" s="534"/>
      <c r="AL52" s="534"/>
      <c r="AM52" s="534"/>
      <c r="AN52" s="534"/>
      <c r="AO52" s="534"/>
    </row>
    <row r="53" spans="2:63" x14ac:dyDescent="0.4">
      <c r="D53" s="458" t="s">
        <v>120</v>
      </c>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534"/>
      <c r="AF53" s="534"/>
      <c r="AG53" s="534"/>
      <c r="AH53" s="534"/>
      <c r="AI53" s="534"/>
      <c r="AJ53" s="534"/>
      <c r="AK53" s="534"/>
      <c r="AL53" s="534"/>
      <c r="AM53" s="534"/>
      <c r="AN53" s="534"/>
      <c r="AO53" s="534"/>
    </row>
    <row r="54" spans="2:63" x14ac:dyDescent="0.4">
      <c r="D54" s="458" t="s">
        <v>120</v>
      </c>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534"/>
      <c r="AF54" s="534"/>
      <c r="AG54" s="534"/>
      <c r="AH54" s="534"/>
      <c r="AI54" s="534"/>
      <c r="AJ54" s="534"/>
      <c r="AK54" s="534"/>
      <c r="AL54" s="534"/>
      <c r="AM54" s="534"/>
      <c r="AN54" s="534"/>
      <c r="AO54" s="534"/>
    </row>
  </sheetData>
  <mergeCells count="258">
    <mergeCell ref="D54:I54"/>
    <mergeCell ref="J54:R54"/>
    <mergeCell ref="S54:AA54"/>
    <mergeCell ref="AB54:AD54"/>
    <mergeCell ref="AE54:AO54"/>
    <mergeCell ref="AM39:AR39"/>
    <mergeCell ref="AM40:AR40"/>
    <mergeCell ref="AM41:AR41"/>
    <mergeCell ref="AM42:AR42"/>
    <mergeCell ref="D52:I52"/>
    <mergeCell ref="J52:R52"/>
    <mergeCell ref="S52:AA52"/>
    <mergeCell ref="AB52:AD52"/>
    <mergeCell ref="AE52:AO52"/>
    <mergeCell ref="D53:I53"/>
    <mergeCell ref="J53:R53"/>
    <mergeCell ref="S53:AA53"/>
    <mergeCell ref="AB53:AD53"/>
    <mergeCell ref="AE53:AO53"/>
    <mergeCell ref="AH49:AI49"/>
    <mergeCell ref="AJ49:AK49"/>
    <mergeCell ref="AL49:AN49"/>
    <mergeCell ref="AO49:AP49"/>
    <mergeCell ref="D51:I51"/>
    <mergeCell ref="J51:R51"/>
    <mergeCell ref="S51:AA51"/>
    <mergeCell ref="AB51:AD51"/>
    <mergeCell ref="AE51:AO51"/>
    <mergeCell ref="AO48:AP48"/>
    <mergeCell ref="C49:K49"/>
    <mergeCell ref="L49:M49"/>
    <mergeCell ref="O49:P49"/>
    <mergeCell ref="Q49:R49"/>
    <mergeCell ref="T49:U49"/>
    <mergeCell ref="V49:W49"/>
    <mergeCell ref="Y49:Z49"/>
    <mergeCell ref="AA49:AE49"/>
    <mergeCell ref="AF49:AG49"/>
    <mergeCell ref="AA48:AB48"/>
    <mergeCell ref="AD48:AE48"/>
    <mergeCell ref="AF48:AG48"/>
    <mergeCell ref="AH48:AI48"/>
    <mergeCell ref="AJ48:AK48"/>
    <mergeCell ref="AL48:AN48"/>
    <mergeCell ref="AL46:AN46"/>
    <mergeCell ref="AH47:AI47"/>
    <mergeCell ref="AJ47:AK47"/>
    <mergeCell ref="AL47:AN47"/>
    <mergeCell ref="AO47:AP47"/>
    <mergeCell ref="C48:K48"/>
    <mergeCell ref="L48:M48"/>
    <mergeCell ref="O48:P48"/>
    <mergeCell ref="Q48:R48"/>
    <mergeCell ref="T48:U48"/>
    <mergeCell ref="V48:Z48"/>
    <mergeCell ref="C47:K47"/>
    <mergeCell ref="L47:M47"/>
    <mergeCell ref="O47:P47"/>
    <mergeCell ref="Q47:U47"/>
    <mergeCell ref="V47:W47"/>
    <mergeCell ref="Y47:Z47"/>
    <mergeCell ref="AA47:AB47"/>
    <mergeCell ref="AD47:AE47"/>
    <mergeCell ref="AF47:AG47"/>
    <mergeCell ref="AG41:AI41"/>
    <mergeCell ref="AJ41:AK41"/>
    <mergeCell ref="AH45:AI45"/>
    <mergeCell ref="AJ45:AK45"/>
    <mergeCell ref="AL45:AN45"/>
    <mergeCell ref="AO45:AP45"/>
    <mergeCell ref="C46:K46"/>
    <mergeCell ref="L46:P46"/>
    <mergeCell ref="Q46:R46"/>
    <mergeCell ref="T46:U46"/>
    <mergeCell ref="V46:W46"/>
    <mergeCell ref="Y46:Z46"/>
    <mergeCell ref="B45:K45"/>
    <mergeCell ref="L45:P45"/>
    <mergeCell ref="Q45:U45"/>
    <mergeCell ref="V45:Z45"/>
    <mergeCell ref="AA45:AE45"/>
    <mergeCell ref="AF45:AG45"/>
    <mergeCell ref="AO46:AP46"/>
    <mergeCell ref="AA46:AB46"/>
    <mergeCell ref="AD46:AE46"/>
    <mergeCell ref="AF46:AG46"/>
    <mergeCell ref="AH46:AI46"/>
    <mergeCell ref="AJ46:AK46"/>
    <mergeCell ref="C42:K42"/>
    <mergeCell ref="L42:M42"/>
    <mergeCell ref="O42:P42"/>
    <mergeCell ref="Q42:R42"/>
    <mergeCell ref="T42:U42"/>
    <mergeCell ref="AC40:AD40"/>
    <mergeCell ref="AE40:AF40"/>
    <mergeCell ref="AG40:AI40"/>
    <mergeCell ref="AJ40:AK40"/>
    <mergeCell ref="C41:K41"/>
    <mergeCell ref="L41:M41"/>
    <mergeCell ref="O41:P41"/>
    <mergeCell ref="Q41:U41"/>
    <mergeCell ref="V41:W41"/>
    <mergeCell ref="Y41:Z41"/>
    <mergeCell ref="V42:Z42"/>
    <mergeCell ref="AA42:AB42"/>
    <mergeCell ref="AC42:AD42"/>
    <mergeCell ref="AE42:AF42"/>
    <mergeCell ref="AG42:AI42"/>
    <mergeCell ref="AJ42:AK42"/>
    <mergeCell ref="AA41:AB41"/>
    <mergeCell ref="AC41:AD41"/>
    <mergeCell ref="AE41:AF41"/>
    <mergeCell ref="AE39:AF39"/>
    <mergeCell ref="AG39:AI39"/>
    <mergeCell ref="AJ39:AK39"/>
    <mergeCell ref="C40:K40"/>
    <mergeCell ref="L40:P40"/>
    <mergeCell ref="Q40:R40"/>
    <mergeCell ref="T40:U40"/>
    <mergeCell ref="V40:W40"/>
    <mergeCell ref="Y40:Z40"/>
    <mergeCell ref="AA40:AB40"/>
    <mergeCell ref="B39:K39"/>
    <mergeCell ref="L39:P39"/>
    <mergeCell ref="Q39:U39"/>
    <mergeCell ref="V39:Z39"/>
    <mergeCell ref="AA39:AB39"/>
    <mergeCell ref="AC39:AD39"/>
    <mergeCell ref="Z35:AG36"/>
    <mergeCell ref="AH35:AK36"/>
    <mergeCell ref="AL35:AR36"/>
    <mergeCell ref="S37:T37"/>
    <mergeCell ref="U37:W37"/>
    <mergeCell ref="X37:Y37"/>
    <mergeCell ref="A35:B36"/>
    <mergeCell ref="C35:F36"/>
    <mergeCell ref="G35:J36"/>
    <mergeCell ref="K35:R36"/>
    <mergeCell ref="S35:T36"/>
    <mergeCell ref="X35:Y36"/>
    <mergeCell ref="Z32:AG33"/>
    <mergeCell ref="AH32:AK33"/>
    <mergeCell ref="AL32:AR33"/>
    <mergeCell ref="A34:O34"/>
    <mergeCell ref="P34:R34"/>
    <mergeCell ref="Z34:AB34"/>
    <mergeCell ref="A32:B33"/>
    <mergeCell ref="C32:F33"/>
    <mergeCell ref="G32:J33"/>
    <mergeCell ref="K32:R33"/>
    <mergeCell ref="S32:T33"/>
    <mergeCell ref="X32:Y33"/>
    <mergeCell ref="A30:B31"/>
    <mergeCell ref="C30:F31"/>
    <mergeCell ref="G30:J31"/>
    <mergeCell ref="K30:R31"/>
    <mergeCell ref="S30:T31"/>
    <mergeCell ref="X30:Y31"/>
    <mergeCell ref="Z30:AG31"/>
    <mergeCell ref="AH30:AK31"/>
    <mergeCell ref="AL30:AR31"/>
    <mergeCell ref="A28:B29"/>
    <mergeCell ref="C28:F29"/>
    <mergeCell ref="G28:J29"/>
    <mergeCell ref="K28:R29"/>
    <mergeCell ref="S28:T29"/>
    <mergeCell ref="X28:Y29"/>
    <mergeCell ref="Z28:AG29"/>
    <mergeCell ref="AH28:AK29"/>
    <mergeCell ref="AL28:AR29"/>
    <mergeCell ref="Z24:AG25"/>
    <mergeCell ref="AH24:AK25"/>
    <mergeCell ref="AL24:AR25"/>
    <mergeCell ref="A26:B27"/>
    <mergeCell ref="C26:F27"/>
    <mergeCell ref="G26:J27"/>
    <mergeCell ref="K26:R27"/>
    <mergeCell ref="S26:T27"/>
    <mergeCell ref="X26:Y27"/>
    <mergeCell ref="Z26:AG27"/>
    <mergeCell ref="A24:B25"/>
    <mergeCell ref="C24:F25"/>
    <mergeCell ref="G24:J25"/>
    <mergeCell ref="K24:R25"/>
    <mergeCell ref="S24:T25"/>
    <mergeCell ref="X24:Y25"/>
    <mergeCell ref="AH26:AK27"/>
    <mergeCell ref="AL26:AR27"/>
    <mergeCell ref="A22:B23"/>
    <mergeCell ref="C22:F23"/>
    <mergeCell ref="G22:J23"/>
    <mergeCell ref="K22:R23"/>
    <mergeCell ref="S22:T23"/>
    <mergeCell ref="X22:Y23"/>
    <mergeCell ref="Z22:AG23"/>
    <mergeCell ref="AH22:AK23"/>
    <mergeCell ref="AL22:AR23"/>
    <mergeCell ref="A20:B21"/>
    <mergeCell ref="C20:F21"/>
    <mergeCell ref="G20:J21"/>
    <mergeCell ref="K20:R21"/>
    <mergeCell ref="S20:T21"/>
    <mergeCell ref="X20:Y21"/>
    <mergeCell ref="Z20:AG21"/>
    <mergeCell ref="AH20:AK21"/>
    <mergeCell ref="AL20:AR21"/>
    <mergeCell ref="A18:B19"/>
    <mergeCell ref="C18:F19"/>
    <mergeCell ref="G18:J19"/>
    <mergeCell ref="K18:R19"/>
    <mergeCell ref="S18:T19"/>
    <mergeCell ref="X18:Y19"/>
    <mergeCell ref="Z18:AG19"/>
    <mergeCell ref="AH18:AK19"/>
    <mergeCell ref="AL18:AR19"/>
    <mergeCell ref="AL15:AR15"/>
    <mergeCell ref="A16:B17"/>
    <mergeCell ref="C16:F17"/>
    <mergeCell ref="G16:J17"/>
    <mergeCell ref="K16:R17"/>
    <mergeCell ref="S16:T17"/>
    <mergeCell ref="X16:Y17"/>
    <mergeCell ref="Z16:AG17"/>
    <mergeCell ref="AH16:AK17"/>
    <mergeCell ref="AL16:AR17"/>
    <mergeCell ref="A13:R13"/>
    <mergeCell ref="A14:R14"/>
    <mergeCell ref="A15:B15"/>
    <mergeCell ref="C15:F15"/>
    <mergeCell ref="G15:J15"/>
    <mergeCell ref="K15:R15"/>
    <mergeCell ref="G9:I10"/>
    <mergeCell ref="J9:U10"/>
    <mergeCell ref="Y9:AA10"/>
    <mergeCell ref="S15:Y15"/>
    <mergeCell ref="Z15:AG15"/>
    <mergeCell ref="Y11:AA12"/>
    <mergeCell ref="AB11:AM12"/>
    <mergeCell ref="F5:F10"/>
    <mergeCell ref="G5:I6"/>
    <mergeCell ref="J5:U6"/>
    <mergeCell ref="X5:X12"/>
    <mergeCell ref="Y5:AA6"/>
    <mergeCell ref="AB5:AM6"/>
    <mergeCell ref="G7:I8"/>
    <mergeCell ref="J7:U8"/>
    <mergeCell ref="Y7:AA8"/>
    <mergeCell ref="AB7:AM8"/>
    <mergeCell ref="AH15:AK15"/>
    <mergeCell ref="A1:AR1"/>
    <mergeCell ref="C3:E3"/>
    <mergeCell ref="F3:N3"/>
    <mergeCell ref="O3:R3"/>
    <mergeCell ref="S3:AA3"/>
    <mergeCell ref="AB3:AE3"/>
    <mergeCell ref="AF3:AM3"/>
    <mergeCell ref="AN3:AP3"/>
    <mergeCell ref="AB9:AM10"/>
  </mergeCells>
  <phoneticPr fontId="1"/>
  <conditionalFormatting sqref="AN3:AP3">
    <cfRule type="expression" dxfId="35" priority="17">
      <formula>WEEKDAY(AN3)=7</formula>
    </cfRule>
    <cfRule type="expression" dxfId="34" priority="18">
      <formula>WEEKDAY(AN3)=1</formula>
    </cfRule>
  </conditionalFormatting>
  <conditionalFormatting sqref="AN3:AP3">
    <cfRule type="expression" dxfId="33" priority="15">
      <formula>WEEKDAY(AN3)=7</formula>
    </cfRule>
    <cfRule type="expression" dxfId="32" priority="16">
      <formula>WEEKDAY(AN3)=1</formula>
    </cfRule>
  </conditionalFormatting>
  <conditionalFormatting sqref="AN3:AP3">
    <cfRule type="expression" dxfId="31" priority="13">
      <formula>WEEKDAY(AN3)=7</formula>
    </cfRule>
    <cfRule type="expression" dxfId="30" priority="14">
      <formula>WEEKDAY(AN3)=1</formula>
    </cfRule>
  </conditionalFormatting>
  <conditionalFormatting sqref="AN3:AP3">
    <cfRule type="expression" dxfId="29" priority="11">
      <formula>WEEKDAY(AN3)=7</formula>
    </cfRule>
    <cfRule type="expression" dxfId="28" priority="12">
      <formula>WEEKDAY(AN3)=1</formula>
    </cfRule>
  </conditionalFormatting>
  <conditionalFormatting sqref="AN3:AP3">
    <cfRule type="expression" dxfId="27" priority="9">
      <formula>WEEKDAY(AN3)=7</formula>
    </cfRule>
    <cfRule type="expression" dxfId="26" priority="10">
      <formula>WEEKDAY(AN3)=1</formula>
    </cfRule>
  </conditionalFormatting>
  <conditionalFormatting sqref="AN3:AP3">
    <cfRule type="expression" dxfId="25" priority="7">
      <formula>WEEKDAY(AN3)=7</formula>
    </cfRule>
    <cfRule type="expression" dxfId="24" priority="8">
      <formula>WEEKDAY(AN3)=1</formula>
    </cfRule>
  </conditionalFormatting>
  <conditionalFormatting sqref="AN3:AP3">
    <cfRule type="expression" dxfId="23" priority="5">
      <formula>WEEKDAY(AN3)=7</formula>
    </cfRule>
    <cfRule type="expression" dxfId="22" priority="6">
      <formula>WEEKDAY(AN3)=1</formula>
    </cfRule>
  </conditionalFormatting>
  <conditionalFormatting sqref="AN3:AP3">
    <cfRule type="expression" dxfId="21" priority="3">
      <formula>WEEKDAY(AN3)=7</formula>
    </cfRule>
    <cfRule type="expression" dxfId="20" priority="4">
      <formula>WEEKDAY(AN3)=1</formula>
    </cfRule>
  </conditionalFormatting>
  <conditionalFormatting sqref="AN3:AP3">
    <cfRule type="expression" dxfId="19" priority="1">
      <formula>WEEKDAY(AN3)=7</formula>
    </cfRule>
    <cfRule type="expression" dxfId="18" priority="2">
      <formula>WEEKDAY(AN3)=1</formula>
    </cfRule>
  </conditionalFormatting>
  <printOptions horizontalCentered="1"/>
  <pageMargins left="0.19685039370078741" right="0.19685039370078741" top="0.39370078740157483" bottom="0"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4EE1A-2E9C-4722-B824-2BC5CAA01365}">
  <sheetPr>
    <tabColor rgb="FFFFFF00"/>
  </sheetPr>
  <dimension ref="A1:CA54"/>
  <sheetViews>
    <sheetView view="pageBreakPreview" topLeftCell="A28" zoomScaleNormal="100" zoomScaleSheetLayoutView="100" workbookViewId="0">
      <selection activeCell="AV1" sqref="AV1"/>
    </sheetView>
  </sheetViews>
  <sheetFormatPr defaultRowHeight="14.25" x14ac:dyDescent="0.4"/>
  <cols>
    <col min="1" max="44" width="2" style="1" customWidth="1"/>
    <col min="45" max="47" width="2" style="1" hidden="1" customWidth="1"/>
    <col min="48" max="108" width="2" style="1" customWidth="1"/>
    <col min="109" max="111" width="3.125" style="1" customWidth="1"/>
    <col min="112" max="112" width="9" style="1"/>
    <col min="113" max="115" width="3.125" style="1" customWidth="1"/>
    <col min="116" max="16384" width="9" style="1"/>
  </cols>
  <sheetData>
    <row r="1" spans="1:47" ht="17.25" x14ac:dyDescent="0.4">
      <c r="A1" s="454" t="s">
        <v>130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row>
    <row r="2" spans="1:47" x14ac:dyDescent="0.4">
      <c r="AA2" s="2"/>
      <c r="AB2" s="2"/>
    </row>
    <row r="3" spans="1:47" x14ac:dyDescent="0.4">
      <c r="C3" s="458" t="s">
        <v>112</v>
      </c>
      <c r="D3" s="458"/>
      <c r="E3" s="458"/>
      <c r="F3" s="459">
        <f>'宇河予選　１０月1７日組合せ'!U38</f>
        <v>0</v>
      </c>
      <c r="G3" s="459"/>
      <c r="H3" s="459"/>
      <c r="I3" s="459"/>
      <c r="J3" s="459"/>
      <c r="K3" s="459"/>
      <c r="L3" s="459"/>
      <c r="M3" s="459"/>
      <c r="N3" s="459"/>
      <c r="O3" s="458" t="s">
        <v>113</v>
      </c>
      <c r="P3" s="458"/>
      <c r="Q3" s="458"/>
      <c r="R3" s="458"/>
      <c r="S3" s="469">
        <f>'宇河予選　１０月1７日組合せ'!X45</f>
        <v>0</v>
      </c>
      <c r="T3" s="458"/>
      <c r="U3" s="458"/>
      <c r="V3" s="458"/>
      <c r="W3" s="458"/>
      <c r="X3" s="458"/>
      <c r="Y3" s="458"/>
      <c r="Z3" s="458"/>
      <c r="AA3" s="458"/>
      <c r="AB3" s="458" t="s">
        <v>114</v>
      </c>
      <c r="AC3" s="458"/>
      <c r="AD3" s="458"/>
      <c r="AE3" s="458"/>
      <c r="AF3" s="470">
        <v>43814</v>
      </c>
      <c r="AG3" s="471"/>
      <c r="AH3" s="471"/>
      <c r="AI3" s="471"/>
      <c r="AJ3" s="471"/>
      <c r="AK3" s="471"/>
      <c r="AL3" s="471"/>
      <c r="AM3" s="471"/>
      <c r="AN3" s="527" t="str">
        <f>"（"&amp;TEXT(AF3,"aaa")&amp;"）"</f>
        <v>（日）</v>
      </c>
      <c r="AO3" s="527"/>
      <c r="AP3" s="528"/>
    </row>
    <row r="4" spans="1:47" x14ac:dyDescent="0.4">
      <c r="S4" s="2"/>
      <c r="T4" s="2"/>
      <c r="U4" s="2"/>
      <c r="V4" s="2"/>
    </row>
    <row r="5" spans="1:47" ht="6.75" customHeight="1" x14ac:dyDescent="0.4">
      <c r="B5" s="139"/>
      <c r="C5" s="139"/>
      <c r="D5" s="49"/>
      <c r="F5" s="451" t="s">
        <v>137</v>
      </c>
      <c r="G5" s="460">
        <v>1</v>
      </c>
      <c r="H5" s="461"/>
      <c r="I5" s="461"/>
      <c r="J5" s="465">
        <f>'宇河予選　１０月1７日組合せ'!X41</f>
        <v>0</v>
      </c>
      <c r="K5" s="465"/>
      <c r="L5" s="465"/>
      <c r="M5" s="465"/>
      <c r="N5" s="465"/>
      <c r="O5" s="465"/>
      <c r="P5" s="465"/>
      <c r="Q5" s="465"/>
      <c r="R5" s="466"/>
      <c r="S5" s="466"/>
      <c r="T5" s="466"/>
      <c r="U5" s="466"/>
      <c r="W5" s="5"/>
      <c r="X5" s="451" t="s">
        <v>138</v>
      </c>
      <c r="Y5" s="460">
        <v>4</v>
      </c>
      <c r="Z5" s="461"/>
      <c r="AA5" s="461"/>
      <c r="AB5" s="465">
        <f>'宇河予選　１０月1７日組合せ'!X49</f>
        <v>0</v>
      </c>
      <c r="AC5" s="465"/>
      <c r="AD5" s="465"/>
      <c r="AE5" s="465"/>
      <c r="AF5" s="465"/>
      <c r="AG5" s="465"/>
      <c r="AH5" s="465"/>
      <c r="AI5" s="465"/>
      <c r="AJ5" s="466"/>
      <c r="AK5" s="466"/>
      <c r="AL5" s="466"/>
      <c r="AM5" s="466"/>
    </row>
    <row r="6" spans="1:47" ht="6.75" customHeight="1" x14ac:dyDescent="0.4">
      <c r="B6" s="139"/>
      <c r="C6" s="139"/>
      <c r="D6" s="49"/>
      <c r="F6" s="451"/>
      <c r="G6" s="453"/>
      <c r="H6" s="453"/>
      <c r="I6" s="453"/>
      <c r="J6" s="453"/>
      <c r="K6" s="453"/>
      <c r="L6" s="453"/>
      <c r="M6" s="453"/>
      <c r="N6" s="453"/>
      <c r="O6" s="453"/>
      <c r="P6" s="453"/>
      <c r="Q6" s="453"/>
      <c r="R6" s="453"/>
      <c r="S6" s="453"/>
      <c r="T6" s="453"/>
      <c r="U6" s="453"/>
      <c r="W6" s="5"/>
      <c r="X6" s="451"/>
      <c r="Y6" s="453"/>
      <c r="Z6" s="453"/>
      <c r="AA6" s="453"/>
      <c r="AB6" s="453"/>
      <c r="AC6" s="453"/>
      <c r="AD6" s="453"/>
      <c r="AE6" s="453"/>
      <c r="AF6" s="453"/>
      <c r="AG6" s="453"/>
      <c r="AH6" s="453"/>
      <c r="AI6" s="453"/>
      <c r="AJ6" s="453"/>
      <c r="AK6" s="453"/>
      <c r="AL6" s="453"/>
      <c r="AM6" s="453"/>
    </row>
    <row r="7" spans="1:47" ht="6.75" customHeight="1" x14ac:dyDescent="0.4">
      <c r="B7" s="139"/>
      <c r="C7" s="139"/>
      <c r="D7" s="49"/>
      <c r="F7" s="452"/>
      <c r="G7" s="460">
        <v>2</v>
      </c>
      <c r="H7" s="461"/>
      <c r="I7" s="461"/>
      <c r="J7" s="465">
        <f>'宇河予選　１０月1７日組合せ'!X43</f>
        <v>0</v>
      </c>
      <c r="K7" s="465"/>
      <c r="L7" s="465"/>
      <c r="M7" s="465"/>
      <c r="N7" s="465"/>
      <c r="O7" s="465"/>
      <c r="P7" s="465"/>
      <c r="Q7" s="465"/>
      <c r="R7" s="466"/>
      <c r="S7" s="466"/>
      <c r="T7" s="466"/>
      <c r="U7" s="466"/>
      <c r="W7" s="5"/>
      <c r="X7" s="452"/>
      <c r="Y7" s="460">
        <v>5</v>
      </c>
      <c r="Z7" s="461"/>
      <c r="AA7" s="461"/>
      <c r="AB7" s="465">
        <f>'宇河予選　１０月1７日組合せ'!X51</f>
        <v>0</v>
      </c>
      <c r="AC7" s="465"/>
      <c r="AD7" s="465"/>
      <c r="AE7" s="465"/>
      <c r="AF7" s="465"/>
      <c r="AG7" s="465"/>
      <c r="AH7" s="465"/>
      <c r="AI7" s="465"/>
      <c r="AJ7" s="466"/>
      <c r="AK7" s="466"/>
      <c r="AL7" s="466"/>
      <c r="AM7" s="466"/>
    </row>
    <row r="8" spans="1:47" ht="6.75" customHeight="1" x14ac:dyDescent="0.4">
      <c r="B8" s="139"/>
      <c r="C8" s="139"/>
      <c r="D8" s="49"/>
      <c r="F8" s="452"/>
      <c r="G8" s="453"/>
      <c r="H8" s="453"/>
      <c r="I8" s="453"/>
      <c r="J8" s="453"/>
      <c r="K8" s="453"/>
      <c r="L8" s="453"/>
      <c r="M8" s="453"/>
      <c r="N8" s="453"/>
      <c r="O8" s="453"/>
      <c r="P8" s="453"/>
      <c r="Q8" s="453"/>
      <c r="R8" s="453"/>
      <c r="S8" s="453"/>
      <c r="T8" s="453"/>
      <c r="U8" s="453"/>
      <c r="W8" s="5"/>
      <c r="X8" s="452"/>
      <c r="Y8" s="453"/>
      <c r="Z8" s="453"/>
      <c r="AA8" s="453"/>
      <c r="AB8" s="453"/>
      <c r="AC8" s="453"/>
      <c r="AD8" s="453"/>
      <c r="AE8" s="453"/>
      <c r="AF8" s="453"/>
      <c r="AG8" s="453"/>
      <c r="AH8" s="453"/>
      <c r="AI8" s="453"/>
      <c r="AJ8" s="453"/>
      <c r="AK8" s="453"/>
      <c r="AL8" s="453"/>
      <c r="AM8" s="453"/>
    </row>
    <row r="9" spans="1:47" ht="6.75" customHeight="1" x14ac:dyDescent="0.4">
      <c r="B9" s="139"/>
      <c r="C9" s="139"/>
      <c r="D9" s="49"/>
      <c r="F9" s="452"/>
      <c r="G9" s="462">
        <v>3</v>
      </c>
      <c r="H9" s="463"/>
      <c r="I9" s="463"/>
      <c r="J9" s="467">
        <f>'宇河予選　１０月1７日組合せ'!X45</f>
        <v>0</v>
      </c>
      <c r="K9" s="467"/>
      <c r="L9" s="467"/>
      <c r="M9" s="467"/>
      <c r="N9" s="467"/>
      <c r="O9" s="467"/>
      <c r="P9" s="467"/>
      <c r="Q9" s="467"/>
      <c r="R9" s="468"/>
      <c r="S9" s="468"/>
      <c r="T9" s="468"/>
      <c r="U9" s="468"/>
      <c r="W9" s="5"/>
      <c r="X9" s="452"/>
      <c r="Y9" s="460">
        <v>6</v>
      </c>
      <c r="Z9" s="461"/>
      <c r="AA9" s="461"/>
      <c r="AB9" s="465" t="e">
        <f>'宇河予選　１０月1７日組合せ'!#REF!</f>
        <v>#REF!</v>
      </c>
      <c r="AC9" s="465"/>
      <c r="AD9" s="465"/>
      <c r="AE9" s="465"/>
      <c r="AF9" s="465"/>
      <c r="AG9" s="465"/>
      <c r="AH9" s="465"/>
      <c r="AI9" s="465"/>
      <c r="AJ9" s="466"/>
      <c r="AK9" s="466"/>
      <c r="AL9" s="466"/>
      <c r="AM9" s="466"/>
      <c r="AN9" s="44"/>
    </row>
    <row r="10" spans="1:47" ht="6.75" customHeight="1" x14ac:dyDescent="0.4">
      <c r="B10" s="139"/>
      <c r="C10" s="139"/>
      <c r="D10" s="49"/>
      <c r="F10" s="453"/>
      <c r="G10" s="464"/>
      <c r="H10" s="464"/>
      <c r="I10" s="464"/>
      <c r="J10" s="464"/>
      <c r="K10" s="464"/>
      <c r="L10" s="464"/>
      <c r="M10" s="464"/>
      <c r="N10" s="464"/>
      <c r="O10" s="464"/>
      <c r="P10" s="464"/>
      <c r="Q10" s="464"/>
      <c r="R10" s="464"/>
      <c r="S10" s="464"/>
      <c r="T10" s="464"/>
      <c r="U10" s="464"/>
      <c r="W10" s="5"/>
      <c r="X10" s="452"/>
      <c r="Y10" s="453"/>
      <c r="Z10" s="453"/>
      <c r="AA10" s="453"/>
      <c r="AB10" s="453"/>
      <c r="AC10" s="453"/>
      <c r="AD10" s="453"/>
      <c r="AE10" s="453"/>
      <c r="AF10" s="453"/>
      <c r="AG10" s="453"/>
      <c r="AH10" s="453"/>
      <c r="AI10" s="453"/>
      <c r="AJ10" s="453"/>
      <c r="AK10" s="453"/>
      <c r="AL10" s="453"/>
      <c r="AM10" s="453"/>
      <c r="AN10" s="44"/>
    </row>
    <row r="11" spans="1:47" ht="6.75" customHeight="1" x14ac:dyDescent="0.4">
      <c r="B11" s="139"/>
      <c r="C11" s="139"/>
      <c r="D11" s="49"/>
      <c r="F11" s="49"/>
      <c r="G11" s="7"/>
      <c r="H11" s="50"/>
      <c r="I11" s="50"/>
      <c r="J11" s="51"/>
      <c r="K11" s="51"/>
      <c r="L11" s="51"/>
      <c r="M11" s="51"/>
      <c r="N11" s="52"/>
      <c r="O11" s="52"/>
      <c r="P11" s="52"/>
      <c r="Q11" s="52"/>
      <c r="R11" s="53"/>
      <c r="S11" s="54"/>
      <c r="T11" s="54"/>
      <c r="U11" s="6"/>
      <c r="W11" s="5"/>
      <c r="X11" s="536"/>
      <c r="Y11" s="452">
        <v>7</v>
      </c>
      <c r="Z11" s="536"/>
      <c r="AA11" s="536"/>
      <c r="AB11" s="465" t="e">
        <f>'宇河予選　１０月1７日組合せ'!#REF!</f>
        <v>#REF!</v>
      </c>
      <c r="AC11" s="465"/>
      <c r="AD11" s="465"/>
      <c r="AE11" s="465"/>
      <c r="AF11" s="465"/>
      <c r="AG11" s="465"/>
      <c r="AH11" s="465"/>
      <c r="AI11" s="465"/>
      <c r="AJ11" s="466"/>
      <c r="AK11" s="466"/>
      <c r="AL11" s="466"/>
      <c r="AM11" s="466"/>
    </row>
    <row r="12" spans="1:47" ht="6.75" customHeight="1" x14ac:dyDescent="0.4">
      <c r="B12" s="139"/>
      <c r="C12" s="139"/>
      <c r="D12" s="49"/>
      <c r="F12" s="49"/>
      <c r="G12" s="7"/>
      <c r="H12" s="50"/>
      <c r="I12" s="50"/>
      <c r="J12" s="51"/>
      <c r="K12" s="51"/>
      <c r="L12" s="51"/>
      <c r="M12" s="51"/>
      <c r="N12" s="52"/>
      <c r="O12" s="52"/>
      <c r="P12" s="52"/>
      <c r="Q12" s="52"/>
      <c r="R12" s="53"/>
      <c r="S12" s="54"/>
      <c r="T12" s="54"/>
      <c r="U12" s="6"/>
      <c r="W12" s="5"/>
      <c r="X12" s="453"/>
      <c r="Y12" s="453"/>
      <c r="Z12" s="453"/>
      <c r="AA12" s="453"/>
      <c r="AB12" s="453"/>
      <c r="AC12" s="453"/>
      <c r="AD12" s="453"/>
      <c r="AE12" s="453"/>
      <c r="AF12" s="453"/>
      <c r="AG12" s="453"/>
      <c r="AH12" s="453"/>
      <c r="AI12" s="453"/>
      <c r="AJ12" s="453"/>
      <c r="AK12" s="453"/>
      <c r="AL12" s="453"/>
      <c r="AM12" s="453"/>
    </row>
    <row r="13" spans="1:47" ht="14.25" customHeight="1" x14ac:dyDescent="0.4">
      <c r="A13" s="449" t="s">
        <v>149</v>
      </c>
      <c r="B13" s="450"/>
      <c r="C13" s="450"/>
      <c r="D13" s="450"/>
      <c r="E13" s="450"/>
      <c r="F13" s="450"/>
      <c r="G13" s="450"/>
      <c r="H13" s="450"/>
      <c r="I13" s="450"/>
      <c r="J13" s="450"/>
      <c r="K13" s="450"/>
      <c r="L13" s="450"/>
      <c r="M13" s="450"/>
      <c r="N13" s="450"/>
      <c r="O13" s="450"/>
      <c r="P13" s="450"/>
      <c r="Q13" s="450"/>
      <c r="R13" s="450"/>
      <c r="S13" s="3"/>
      <c r="T13" s="3"/>
      <c r="U13" s="3"/>
      <c r="V13" s="3"/>
      <c r="W13" s="3"/>
      <c r="X13" s="3"/>
      <c r="Y13" s="3"/>
      <c r="Z13" s="4"/>
      <c r="AA13" s="4"/>
      <c r="AB13" s="5"/>
      <c r="AC13" s="5"/>
      <c r="AD13" s="5"/>
      <c r="AE13" s="6"/>
      <c r="AF13" s="7"/>
      <c r="AG13" s="8"/>
      <c r="AH13" s="8"/>
      <c r="AI13" s="9"/>
      <c r="AJ13" s="9"/>
      <c r="AK13" s="9"/>
      <c r="AL13" s="9"/>
      <c r="AM13" s="9"/>
      <c r="AN13" s="9"/>
      <c r="AO13" s="9"/>
      <c r="AP13" s="3"/>
      <c r="AQ13" s="3"/>
      <c r="AR13" s="3"/>
    </row>
    <row r="14" spans="1:47" ht="17.25" customHeight="1" x14ac:dyDescent="0.4">
      <c r="A14" s="440" t="s">
        <v>90</v>
      </c>
      <c r="B14" s="440"/>
      <c r="C14" s="440"/>
      <c r="D14" s="440"/>
      <c r="E14" s="440"/>
      <c r="F14" s="440"/>
      <c r="G14" s="440"/>
      <c r="H14" s="440"/>
      <c r="I14" s="441"/>
      <c r="J14" s="441"/>
      <c r="K14" s="441"/>
      <c r="L14" s="441"/>
      <c r="M14" s="441"/>
      <c r="N14" s="441"/>
      <c r="O14" s="441"/>
      <c r="P14" s="441"/>
      <c r="Q14" s="441"/>
      <c r="R14" s="441"/>
      <c r="T14" s="10"/>
      <c r="X14" s="10"/>
      <c r="Z14" s="10"/>
      <c r="AB14" s="10"/>
      <c r="AF14" s="11"/>
      <c r="AG14" s="10"/>
      <c r="AH14" s="10"/>
      <c r="AI14" s="10"/>
      <c r="AJ14" s="10"/>
      <c r="AK14" s="10"/>
      <c r="AL14" s="10"/>
    </row>
    <row r="15" spans="1:47" ht="28.5" customHeight="1" x14ac:dyDescent="0.4">
      <c r="A15" s="442"/>
      <c r="B15" s="443"/>
      <c r="C15" s="444" t="s">
        <v>91</v>
      </c>
      <c r="D15" s="445"/>
      <c r="E15" s="445"/>
      <c r="F15" s="446"/>
      <c r="G15" s="447" t="s">
        <v>92</v>
      </c>
      <c r="H15" s="445"/>
      <c r="I15" s="445"/>
      <c r="J15" s="446"/>
      <c r="K15" s="448" t="s">
        <v>93</v>
      </c>
      <c r="L15" s="448"/>
      <c r="M15" s="448"/>
      <c r="N15" s="448"/>
      <c r="O15" s="448"/>
      <c r="P15" s="448"/>
      <c r="Q15" s="448"/>
      <c r="R15" s="448"/>
      <c r="S15" s="448" t="s">
        <v>94</v>
      </c>
      <c r="T15" s="448"/>
      <c r="U15" s="448"/>
      <c r="V15" s="448"/>
      <c r="W15" s="448"/>
      <c r="X15" s="448"/>
      <c r="Y15" s="448"/>
      <c r="Z15" s="444" t="s">
        <v>93</v>
      </c>
      <c r="AA15" s="445"/>
      <c r="AB15" s="445"/>
      <c r="AC15" s="445"/>
      <c r="AD15" s="445"/>
      <c r="AE15" s="445"/>
      <c r="AF15" s="445"/>
      <c r="AG15" s="446"/>
      <c r="AH15" s="447" t="s">
        <v>92</v>
      </c>
      <c r="AI15" s="455"/>
      <c r="AJ15" s="445"/>
      <c r="AK15" s="446"/>
      <c r="AL15" s="456" t="s">
        <v>121</v>
      </c>
      <c r="AM15" s="456"/>
      <c r="AN15" s="456"/>
      <c r="AO15" s="456"/>
      <c r="AP15" s="456"/>
      <c r="AQ15" s="456"/>
      <c r="AR15" s="457"/>
    </row>
    <row r="16" spans="1:47" ht="14.25" customHeight="1" x14ac:dyDescent="0.4">
      <c r="A16" s="472" t="s">
        <v>0</v>
      </c>
      <c r="B16" s="473"/>
      <c r="C16" s="476">
        <v>0.375</v>
      </c>
      <c r="D16" s="477"/>
      <c r="E16" s="477"/>
      <c r="F16" s="473"/>
      <c r="G16" s="476"/>
      <c r="H16" s="477"/>
      <c r="I16" s="477"/>
      <c r="J16" s="473"/>
      <c r="K16" s="480" t="str">
        <f>IFERROR(VLOOKUP(AT16,$G$5:$U$9,4,0),"")&amp;IFERROR(VLOOKUP(AT16,$Y$5:$AM$11,4,0),"")</f>
        <v>0</v>
      </c>
      <c r="L16" s="480"/>
      <c r="M16" s="480"/>
      <c r="N16" s="480"/>
      <c r="O16" s="480"/>
      <c r="P16" s="480"/>
      <c r="Q16" s="480"/>
      <c r="R16" s="480"/>
      <c r="S16" s="482">
        <f>IF(OR(U16="",U17=""),"",U16+U17)</f>
        <v>1</v>
      </c>
      <c r="T16" s="483"/>
      <c r="U16" s="12">
        <v>1</v>
      </c>
      <c r="V16" s="12" t="s">
        <v>12</v>
      </c>
      <c r="W16" s="12">
        <v>1</v>
      </c>
      <c r="X16" s="482">
        <f>IF(OR(W16="",W17=""),"",W16+W17)</f>
        <v>3</v>
      </c>
      <c r="Y16" s="483"/>
      <c r="Z16" s="485" t="str">
        <f>IFERROR(VLOOKUP(AU16,$G$5:$U$9,4,0),"")&amp;IFERROR(VLOOKUP(AU16,$Y$5:$AM$11,4,0),"")</f>
        <v>0</v>
      </c>
      <c r="AA16" s="485"/>
      <c r="AB16" s="485"/>
      <c r="AC16" s="485"/>
      <c r="AD16" s="485"/>
      <c r="AE16" s="485"/>
      <c r="AF16" s="485"/>
      <c r="AG16" s="485"/>
      <c r="AH16" s="472"/>
      <c r="AI16" s="487"/>
      <c r="AJ16" s="477"/>
      <c r="AK16" s="473"/>
      <c r="AL16" s="488">
        <f>'宇河予選　１０月1７日組合せ'!AA63</f>
        <v>0</v>
      </c>
      <c r="AM16" s="489"/>
      <c r="AN16" s="489"/>
      <c r="AO16" s="489"/>
      <c r="AP16" s="489"/>
      <c r="AQ16" s="489"/>
      <c r="AR16" s="490"/>
      <c r="AT16" s="1">
        <v>1</v>
      </c>
      <c r="AU16" s="1">
        <v>2</v>
      </c>
    </row>
    <row r="17" spans="1:47" ht="14.25" customHeight="1" x14ac:dyDescent="0.4">
      <c r="A17" s="474"/>
      <c r="B17" s="475"/>
      <c r="C17" s="478"/>
      <c r="D17" s="479"/>
      <c r="E17" s="479"/>
      <c r="F17" s="475"/>
      <c r="G17" s="478"/>
      <c r="H17" s="479"/>
      <c r="I17" s="479"/>
      <c r="J17" s="475"/>
      <c r="K17" s="481"/>
      <c r="L17" s="481"/>
      <c r="M17" s="481"/>
      <c r="N17" s="481"/>
      <c r="O17" s="481"/>
      <c r="P17" s="481"/>
      <c r="Q17" s="481"/>
      <c r="R17" s="481"/>
      <c r="S17" s="474"/>
      <c r="T17" s="484"/>
      <c r="U17" s="12">
        <v>0</v>
      </c>
      <c r="V17" s="12" t="s">
        <v>12</v>
      </c>
      <c r="W17" s="12">
        <v>2</v>
      </c>
      <c r="X17" s="474"/>
      <c r="Y17" s="484"/>
      <c r="Z17" s="486"/>
      <c r="AA17" s="486"/>
      <c r="AB17" s="486"/>
      <c r="AC17" s="486"/>
      <c r="AD17" s="486"/>
      <c r="AE17" s="486"/>
      <c r="AF17" s="486"/>
      <c r="AG17" s="486"/>
      <c r="AH17" s="478"/>
      <c r="AI17" s="479"/>
      <c r="AJ17" s="479"/>
      <c r="AK17" s="475"/>
      <c r="AL17" s="491"/>
      <c r="AM17" s="492"/>
      <c r="AN17" s="492"/>
      <c r="AO17" s="492"/>
      <c r="AP17" s="492"/>
      <c r="AQ17" s="492"/>
      <c r="AR17" s="493"/>
    </row>
    <row r="18" spans="1:47" ht="14.25" customHeight="1" x14ac:dyDescent="0.4">
      <c r="A18" s="472" t="s">
        <v>9</v>
      </c>
      <c r="B18" s="473"/>
      <c r="C18" s="476">
        <v>0.40277777777777773</v>
      </c>
      <c r="D18" s="477"/>
      <c r="E18" s="477"/>
      <c r="F18" s="473"/>
      <c r="G18" s="476"/>
      <c r="H18" s="477"/>
      <c r="I18" s="477"/>
      <c r="J18" s="473"/>
      <c r="K18" s="480" t="str">
        <f>IFERROR(VLOOKUP(AT18,$G$5:$U$9,4,0),"")&amp;IFERROR(VLOOKUP(AT18,$Y$5:$AM$11,4,0),"")</f>
        <v>0</v>
      </c>
      <c r="L18" s="480"/>
      <c r="M18" s="480"/>
      <c r="N18" s="480"/>
      <c r="O18" s="480"/>
      <c r="P18" s="480"/>
      <c r="Q18" s="480"/>
      <c r="R18" s="480"/>
      <c r="S18" s="482">
        <f>IF(OR(U18="",U19=""),"",U18+U19)</f>
        <v>2</v>
      </c>
      <c r="T18" s="483"/>
      <c r="U18" s="12">
        <v>1</v>
      </c>
      <c r="V18" s="12" t="s">
        <v>12</v>
      </c>
      <c r="W18" s="12">
        <v>0</v>
      </c>
      <c r="X18" s="482">
        <f>IF(OR(W18="",W19=""),"",W18+W19)</f>
        <v>1</v>
      </c>
      <c r="Y18" s="483"/>
      <c r="Z18" s="485" t="str">
        <f>IFERROR(VLOOKUP(AU18,$G$5:$U$9,4,0),"")&amp;IFERROR(VLOOKUP(AU18,$Y$5:$AM$11,4,0),"")</f>
        <v>0</v>
      </c>
      <c r="AA18" s="485"/>
      <c r="AB18" s="485"/>
      <c r="AC18" s="485"/>
      <c r="AD18" s="485"/>
      <c r="AE18" s="485"/>
      <c r="AF18" s="485"/>
      <c r="AG18" s="485"/>
      <c r="AH18" s="472"/>
      <c r="AI18" s="487"/>
      <c r="AJ18" s="477"/>
      <c r="AK18" s="473"/>
      <c r="AL18" s="488">
        <f>'宇河予選　１０月1７日組合せ'!AA64</f>
        <v>0</v>
      </c>
      <c r="AM18" s="489"/>
      <c r="AN18" s="489"/>
      <c r="AO18" s="489"/>
      <c r="AP18" s="489"/>
      <c r="AQ18" s="489"/>
      <c r="AR18" s="490"/>
      <c r="AT18" s="1">
        <v>4</v>
      </c>
      <c r="AU18" s="1">
        <v>5</v>
      </c>
    </row>
    <row r="19" spans="1:47" ht="14.25" customHeight="1" x14ac:dyDescent="0.4">
      <c r="A19" s="474"/>
      <c r="B19" s="475"/>
      <c r="C19" s="478"/>
      <c r="D19" s="479"/>
      <c r="E19" s="479"/>
      <c r="F19" s="475"/>
      <c r="G19" s="478"/>
      <c r="H19" s="479"/>
      <c r="I19" s="479"/>
      <c r="J19" s="475"/>
      <c r="K19" s="481"/>
      <c r="L19" s="481"/>
      <c r="M19" s="481"/>
      <c r="N19" s="481"/>
      <c r="O19" s="481"/>
      <c r="P19" s="481"/>
      <c r="Q19" s="481"/>
      <c r="R19" s="481"/>
      <c r="S19" s="474"/>
      <c r="T19" s="484"/>
      <c r="U19" s="12">
        <v>1</v>
      </c>
      <c r="V19" s="12" t="s">
        <v>12</v>
      </c>
      <c r="W19" s="12">
        <v>1</v>
      </c>
      <c r="X19" s="474"/>
      <c r="Y19" s="484"/>
      <c r="Z19" s="486"/>
      <c r="AA19" s="486"/>
      <c r="AB19" s="486"/>
      <c r="AC19" s="486"/>
      <c r="AD19" s="486"/>
      <c r="AE19" s="486"/>
      <c r="AF19" s="486"/>
      <c r="AG19" s="486"/>
      <c r="AH19" s="478"/>
      <c r="AI19" s="479"/>
      <c r="AJ19" s="479"/>
      <c r="AK19" s="475"/>
      <c r="AL19" s="491"/>
      <c r="AM19" s="492"/>
      <c r="AN19" s="492"/>
      <c r="AO19" s="492"/>
      <c r="AP19" s="492"/>
      <c r="AQ19" s="492"/>
      <c r="AR19" s="493"/>
    </row>
    <row r="20" spans="1:47" ht="14.25" customHeight="1" x14ac:dyDescent="0.4">
      <c r="A20" s="472" t="s">
        <v>1</v>
      </c>
      <c r="B20" s="473"/>
      <c r="C20" s="476">
        <v>0.43055555555555558</v>
      </c>
      <c r="D20" s="477"/>
      <c r="E20" s="477"/>
      <c r="F20" s="473"/>
      <c r="G20" s="476"/>
      <c r="H20" s="477"/>
      <c r="I20" s="477"/>
      <c r="J20" s="473"/>
      <c r="K20" s="480" t="str">
        <f>IFERROR(VLOOKUP(AT20,$G$5:$U$9,4,0),"")&amp;IFERROR(VLOOKUP(AT20,$Y$5:$AM$11,4,0),"")</f>
        <v/>
      </c>
      <c r="L20" s="480"/>
      <c r="M20" s="480"/>
      <c r="N20" s="480"/>
      <c r="O20" s="480"/>
      <c r="P20" s="480"/>
      <c r="Q20" s="480"/>
      <c r="R20" s="480"/>
      <c r="S20" s="482">
        <f>IF(OR(U20="",U21=""),"",U20+U21)</f>
        <v>4</v>
      </c>
      <c r="T20" s="483"/>
      <c r="U20" s="12">
        <v>2</v>
      </c>
      <c r="V20" s="12" t="s">
        <v>12</v>
      </c>
      <c r="W20" s="12">
        <v>0</v>
      </c>
      <c r="X20" s="482">
        <f>IF(OR(W20="",W21=""),"",W20+W21)</f>
        <v>0</v>
      </c>
      <c r="Y20" s="483"/>
      <c r="Z20" s="485" t="str">
        <f>IFERROR(VLOOKUP(AU20,$G$5:$U$9,4,0),"")&amp;IFERROR(VLOOKUP(AU20,$Y$5:$AM$11,4,0),"")</f>
        <v/>
      </c>
      <c r="AA20" s="485"/>
      <c r="AB20" s="485"/>
      <c r="AC20" s="485"/>
      <c r="AD20" s="485"/>
      <c r="AE20" s="485"/>
      <c r="AF20" s="485"/>
      <c r="AG20" s="485"/>
      <c r="AH20" s="472"/>
      <c r="AI20" s="487"/>
      <c r="AJ20" s="477"/>
      <c r="AK20" s="473"/>
      <c r="AL20" s="488">
        <f>'宇河予選　１０月1７日組合せ'!AA65</f>
        <v>0</v>
      </c>
      <c r="AM20" s="489"/>
      <c r="AN20" s="489"/>
      <c r="AO20" s="489"/>
      <c r="AP20" s="489"/>
      <c r="AQ20" s="489"/>
      <c r="AR20" s="490"/>
      <c r="AT20" s="1">
        <v>6</v>
      </c>
      <c r="AU20" s="1">
        <v>7</v>
      </c>
    </row>
    <row r="21" spans="1:47" ht="14.25" customHeight="1" x14ac:dyDescent="0.4">
      <c r="A21" s="474"/>
      <c r="B21" s="475"/>
      <c r="C21" s="478"/>
      <c r="D21" s="479"/>
      <c r="E21" s="479"/>
      <c r="F21" s="475"/>
      <c r="G21" s="478"/>
      <c r="H21" s="479"/>
      <c r="I21" s="479"/>
      <c r="J21" s="475"/>
      <c r="K21" s="481"/>
      <c r="L21" s="481"/>
      <c r="M21" s="481"/>
      <c r="N21" s="481"/>
      <c r="O21" s="481"/>
      <c r="P21" s="481"/>
      <c r="Q21" s="481"/>
      <c r="R21" s="481"/>
      <c r="S21" s="474"/>
      <c r="T21" s="484"/>
      <c r="U21" s="12">
        <v>2</v>
      </c>
      <c r="V21" s="12" t="s">
        <v>12</v>
      </c>
      <c r="W21" s="12">
        <v>0</v>
      </c>
      <c r="X21" s="474"/>
      <c r="Y21" s="484"/>
      <c r="Z21" s="486"/>
      <c r="AA21" s="486"/>
      <c r="AB21" s="486"/>
      <c r="AC21" s="486"/>
      <c r="AD21" s="486"/>
      <c r="AE21" s="486"/>
      <c r="AF21" s="486"/>
      <c r="AG21" s="486"/>
      <c r="AH21" s="478"/>
      <c r="AI21" s="479"/>
      <c r="AJ21" s="479"/>
      <c r="AK21" s="475"/>
      <c r="AL21" s="491"/>
      <c r="AM21" s="492"/>
      <c r="AN21" s="492"/>
      <c r="AO21" s="492"/>
      <c r="AP21" s="492"/>
      <c r="AQ21" s="492"/>
      <c r="AR21" s="493"/>
    </row>
    <row r="22" spans="1:47" ht="14.25" customHeight="1" x14ac:dyDescent="0.4">
      <c r="A22" s="472" t="s">
        <v>2</v>
      </c>
      <c r="B22" s="473"/>
      <c r="C22" s="476">
        <v>0.45833333333333331</v>
      </c>
      <c r="D22" s="477"/>
      <c r="E22" s="477"/>
      <c r="F22" s="473"/>
      <c r="G22" s="476"/>
      <c r="H22" s="477"/>
      <c r="I22" s="477"/>
      <c r="J22" s="473"/>
      <c r="K22" s="480" t="str">
        <f>IFERROR(VLOOKUP(AT22,$G$5:$U$9,4,0),"")&amp;IFERROR(VLOOKUP(AT22,$Y$5:$AM$11,4,0),"")</f>
        <v>0</v>
      </c>
      <c r="L22" s="480"/>
      <c r="M22" s="480"/>
      <c r="N22" s="480"/>
      <c r="O22" s="480"/>
      <c r="P22" s="480"/>
      <c r="Q22" s="480"/>
      <c r="R22" s="480"/>
      <c r="S22" s="482">
        <f>IF(OR(U22="",U23=""),"",U22+U23)</f>
        <v>2</v>
      </c>
      <c r="T22" s="483"/>
      <c r="U22" s="12">
        <v>1</v>
      </c>
      <c r="V22" s="12" t="s">
        <v>12</v>
      </c>
      <c r="W22" s="12">
        <v>0</v>
      </c>
      <c r="X22" s="482">
        <f>IF(OR(W22="",W23=""),"",W22+W23)</f>
        <v>0</v>
      </c>
      <c r="Y22" s="483"/>
      <c r="Z22" s="485" t="str">
        <f>IFERROR(VLOOKUP(AU22,$G$5:$U$9,4,0),"")&amp;IFERROR(VLOOKUP(AU22,$Y$5:$AM$11,4,0),"")</f>
        <v>0</v>
      </c>
      <c r="AA22" s="485"/>
      <c r="AB22" s="485"/>
      <c r="AC22" s="485"/>
      <c r="AD22" s="485"/>
      <c r="AE22" s="485"/>
      <c r="AF22" s="485"/>
      <c r="AG22" s="485"/>
      <c r="AH22" s="472"/>
      <c r="AI22" s="487"/>
      <c r="AJ22" s="477"/>
      <c r="AK22" s="473"/>
      <c r="AL22" s="488">
        <f>'宇河予選　１０月1７日組合せ'!AA66</f>
        <v>0</v>
      </c>
      <c r="AM22" s="489"/>
      <c r="AN22" s="489"/>
      <c r="AO22" s="489"/>
      <c r="AP22" s="489"/>
      <c r="AQ22" s="489"/>
      <c r="AR22" s="490"/>
      <c r="AT22" s="1">
        <v>2</v>
      </c>
      <c r="AU22" s="1">
        <v>3</v>
      </c>
    </row>
    <row r="23" spans="1:47" ht="14.25" customHeight="1" x14ac:dyDescent="0.4">
      <c r="A23" s="474"/>
      <c r="B23" s="475"/>
      <c r="C23" s="478"/>
      <c r="D23" s="479"/>
      <c r="E23" s="479"/>
      <c r="F23" s="475"/>
      <c r="G23" s="478"/>
      <c r="H23" s="479"/>
      <c r="I23" s="479"/>
      <c r="J23" s="475"/>
      <c r="K23" s="481"/>
      <c r="L23" s="481"/>
      <c r="M23" s="481"/>
      <c r="N23" s="481"/>
      <c r="O23" s="481"/>
      <c r="P23" s="481"/>
      <c r="Q23" s="481"/>
      <c r="R23" s="481"/>
      <c r="S23" s="474"/>
      <c r="T23" s="484"/>
      <c r="U23" s="12">
        <v>1</v>
      </c>
      <c r="V23" s="12" t="s">
        <v>12</v>
      </c>
      <c r="W23" s="12">
        <v>0</v>
      </c>
      <c r="X23" s="474"/>
      <c r="Y23" s="484"/>
      <c r="Z23" s="486"/>
      <c r="AA23" s="486"/>
      <c r="AB23" s="486"/>
      <c r="AC23" s="486"/>
      <c r="AD23" s="486"/>
      <c r="AE23" s="486"/>
      <c r="AF23" s="486"/>
      <c r="AG23" s="486"/>
      <c r="AH23" s="478"/>
      <c r="AI23" s="479"/>
      <c r="AJ23" s="479"/>
      <c r="AK23" s="475"/>
      <c r="AL23" s="491"/>
      <c r="AM23" s="492"/>
      <c r="AN23" s="492"/>
      <c r="AO23" s="492"/>
      <c r="AP23" s="492"/>
      <c r="AQ23" s="492"/>
      <c r="AR23" s="493"/>
    </row>
    <row r="24" spans="1:47" ht="14.25" customHeight="1" x14ac:dyDescent="0.4">
      <c r="A24" s="472" t="s">
        <v>3</v>
      </c>
      <c r="B24" s="473"/>
      <c r="C24" s="476">
        <v>0.4861111111111111</v>
      </c>
      <c r="D24" s="477"/>
      <c r="E24" s="477"/>
      <c r="F24" s="473"/>
      <c r="G24" s="476"/>
      <c r="H24" s="477"/>
      <c r="I24" s="477"/>
      <c r="J24" s="473"/>
      <c r="K24" s="480" t="str">
        <f>IFERROR(VLOOKUP(AT24,$G$5:$U$9,4,0),"")&amp;IFERROR(VLOOKUP(AT24,$Y$5:$AM$11,4,0),"")</f>
        <v>0</v>
      </c>
      <c r="L24" s="480"/>
      <c r="M24" s="480"/>
      <c r="N24" s="480"/>
      <c r="O24" s="480"/>
      <c r="P24" s="480"/>
      <c r="Q24" s="480"/>
      <c r="R24" s="480"/>
      <c r="S24" s="482">
        <f>IF(OR(U24="",U25=""),"",U24+U25)</f>
        <v>1</v>
      </c>
      <c r="T24" s="483"/>
      <c r="U24" s="12">
        <v>0</v>
      </c>
      <c r="V24" s="12" t="s">
        <v>12</v>
      </c>
      <c r="W24" s="12">
        <v>1</v>
      </c>
      <c r="X24" s="482">
        <f>IF(OR(W24="",W25=""),"",W24+W25)</f>
        <v>2</v>
      </c>
      <c r="Y24" s="483"/>
      <c r="Z24" s="485" t="str">
        <f>IFERROR(VLOOKUP(AU24,$G$5:$U$9,4,0),"")&amp;IFERROR(VLOOKUP(AU24,$Y$5:$AM$11,4,0),"")</f>
        <v/>
      </c>
      <c r="AA24" s="485"/>
      <c r="AB24" s="485"/>
      <c r="AC24" s="485"/>
      <c r="AD24" s="485"/>
      <c r="AE24" s="485"/>
      <c r="AF24" s="485"/>
      <c r="AG24" s="485"/>
      <c r="AH24" s="472"/>
      <c r="AI24" s="487"/>
      <c r="AJ24" s="477"/>
      <c r="AK24" s="473"/>
      <c r="AL24" s="488">
        <f>'宇河予選　１０月1７日組合せ'!AA67</f>
        <v>0</v>
      </c>
      <c r="AM24" s="489"/>
      <c r="AN24" s="489"/>
      <c r="AO24" s="489"/>
      <c r="AP24" s="489"/>
      <c r="AQ24" s="489"/>
      <c r="AR24" s="490"/>
      <c r="AT24" s="1">
        <v>4</v>
      </c>
      <c r="AU24" s="1">
        <v>6</v>
      </c>
    </row>
    <row r="25" spans="1:47" ht="14.25" customHeight="1" x14ac:dyDescent="0.4">
      <c r="A25" s="474"/>
      <c r="B25" s="475"/>
      <c r="C25" s="478"/>
      <c r="D25" s="479"/>
      <c r="E25" s="479"/>
      <c r="F25" s="475"/>
      <c r="G25" s="478"/>
      <c r="H25" s="479"/>
      <c r="I25" s="479"/>
      <c r="J25" s="475"/>
      <c r="K25" s="481"/>
      <c r="L25" s="481"/>
      <c r="M25" s="481"/>
      <c r="N25" s="481"/>
      <c r="O25" s="481"/>
      <c r="P25" s="481"/>
      <c r="Q25" s="481"/>
      <c r="R25" s="481"/>
      <c r="S25" s="474"/>
      <c r="T25" s="484"/>
      <c r="U25" s="12">
        <v>1</v>
      </c>
      <c r="V25" s="12" t="s">
        <v>12</v>
      </c>
      <c r="W25" s="12">
        <v>1</v>
      </c>
      <c r="X25" s="474"/>
      <c r="Y25" s="484"/>
      <c r="Z25" s="486"/>
      <c r="AA25" s="486"/>
      <c r="AB25" s="486"/>
      <c r="AC25" s="486"/>
      <c r="AD25" s="486"/>
      <c r="AE25" s="486"/>
      <c r="AF25" s="486"/>
      <c r="AG25" s="486"/>
      <c r="AH25" s="478"/>
      <c r="AI25" s="479"/>
      <c r="AJ25" s="479"/>
      <c r="AK25" s="475"/>
      <c r="AL25" s="491"/>
      <c r="AM25" s="492"/>
      <c r="AN25" s="492"/>
      <c r="AO25" s="492"/>
      <c r="AP25" s="492"/>
      <c r="AQ25" s="492"/>
      <c r="AR25" s="493"/>
    </row>
    <row r="26" spans="1:47" ht="14.25" customHeight="1" x14ac:dyDescent="0.4">
      <c r="A26" s="472" t="s">
        <v>4</v>
      </c>
      <c r="B26" s="473"/>
      <c r="C26" s="476">
        <v>0.51388888888888895</v>
      </c>
      <c r="D26" s="477"/>
      <c r="E26" s="477"/>
      <c r="F26" s="473"/>
      <c r="G26" s="476"/>
      <c r="H26" s="477"/>
      <c r="I26" s="477"/>
      <c r="J26" s="473"/>
      <c r="K26" s="480" t="str">
        <f>IFERROR(VLOOKUP(AT26,$G$5:$U$9,4,0),"")&amp;IFERROR(VLOOKUP(AT26,$Y$5:$AM$11,4,0),"")</f>
        <v>0</v>
      </c>
      <c r="L26" s="480"/>
      <c r="M26" s="480"/>
      <c r="N26" s="480"/>
      <c r="O26" s="480"/>
      <c r="P26" s="480"/>
      <c r="Q26" s="480"/>
      <c r="R26" s="480"/>
      <c r="S26" s="482">
        <f>IF(OR(U26="",U27=""),"",U26+U27)</f>
        <v>6</v>
      </c>
      <c r="T26" s="483"/>
      <c r="U26" s="12">
        <v>1</v>
      </c>
      <c r="V26" s="12" t="s">
        <v>12</v>
      </c>
      <c r="W26" s="12">
        <v>0</v>
      </c>
      <c r="X26" s="482">
        <f>IF(OR(W26="",W27=""),"",W26+W27)</f>
        <v>0</v>
      </c>
      <c r="Y26" s="483"/>
      <c r="Z26" s="485" t="str">
        <f>IFERROR(VLOOKUP(AU26,$G$5:$U$9,4,0),"")&amp;IFERROR(VLOOKUP(AU26,$Y$5:$AM$11,4,0),"")</f>
        <v/>
      </c>
      <c r="AA26" s="485"/>
      <c r="AB26" s="485"/>
      <c r="AC26" s="485"/>
      <c r="AD26" s="485"/>
      <c r="AE26" s="485"/>
      <c r="AF26" s="485"/>
      <c r="AG26" s="485"/>
      <c r="AH26" s="472"/>
      <c r="AI26" s="487"/>
      <c r="AJ26" s="477"/>
      <c r="AK26" s="473"/>
      <c r="AL26" s="488" t="e">
        <f>'宇河予選　１０月1７日組合せ'!#REF!</f>
        <v>#REF!</v>
      </c>
      <c r="AM26" s="489"/>
      <c r="AN26" s="489"/>
      <c r="AO26" s="489"/>
      <c r="AP26" s="489"/>
      <c r="AQ26" s="489"/>
      <c r="AR26" s="490"/>
      <c r="AT26" s="1">
        <v>5</v>
      </c>
      <c r="AU26" s="1">
        <v>7</v>
      </c>
    </row>
    <row r="27" spans="1:47" ht="14.25" customHeight="1" x14ac:dyDescent="0.4">
      <c r="A27" s="474"/>
      <c r="B27" s="475"/>
      <c r="C27" s="478"/>
      <c r="D27" s="479"/>
      <c r="E27" s="479"/>
      <c r="F27" s="475"/>
      <c r="G27" s="478"/>
      <c r="H27" s="479"/>
      <c r="I27" s="479"/>
      <c r="J27" s="475"/>
      <c r="K27" s="481"/>
      <c r="L27" s="481"/>
      <c r="M27" s="481"/>
      <c r="N27" s="481"/>
      <c r="O27" s="481"/>
      <c r="P27" s="481"/>
      <c r="Q27" s="481"/>
      <c r="R27" s="481"/>
      <c r="S27" s="474"/>
      <c r="T27" s="484"/>
      <c r="U27" s="12">
        <v>5</v>
      </c>
      <c r="V27" s="12" t="s">
        <v>12</v>
      </c>
      <c r="W27" s="12">
        <v>0</v>
      </c>
      <c r="X27" s="474"/>
      <c r="Y27" s="484"/>
      <c r="Z27" s="486"/>
      <c r="AA27" s="486"/>
      <c r="AB27" s="486"/>
      <c r="AC27" s="486"/>
      <c r="AD27" s="486"/>
      <c r="AE27" s="486"/>
      <c r="AF27" s="486"/>
      <c r="AG27" s="486"/>
      <c r="AH27" s="478"/>
      <c r="AI27" s="479"/>
      <c r="AJ27" s="479"/>
      <c r="AK27" s="475"/>
      <c r="AL27" s="491"/>
      <c r="AM27" s="492"/>
      <c r="AN27" s="492"/>
      <c r="AO27" s="492"/>
      <c r="AP27" s="492"/>
      <c r="AQ27" s="492"/>
      <c r="AR27" s="493"/>
    </row>
    <row r="28" spans="1:47" ht="14.25" customHeight="1" x14ac:dyDescent="0.4">
      <c r="A28" s="472" t="s">
        <v>95</v>
      </c>
      <c r="B28" s="473"/>
      <c r="C28" s="476">
        <v>0.54166666666666663</v>
      </c>
      <c r="D28" s="477"/>
      <c r="E28" s="477"/>
      <c r="F28" s="473"/>
      <c r="G28" s="476"/>
      <c r="H28" s="477"/>
      <c r="I28" s="477"/>
      <c r="J28" s="473"/>
      <c r="K28" s="480" t="str">
        <f>IFERROR(VLOOKUP(AT28,$G$5:$U$9,4,0),"")&amp;IFERROR(VLOOKUP(AT28,$Y$5:$AM$11,4,0),"")</f>
        <v>0</v>
      </c>
      <c r="L28" s="480"/>
      <c r="M28" s="480"/>
      <c r="N28" s="480"/>
      <c r="O28" s="480"/>
      <c r="P28" s="480"/>
      <c r="Q28" s="480"/>
      <c r="R28" s="480"/>
      <c r="S28" s="482">
        <f>IF(OR(U28="",U29=""),"",U28+U29)</f>
        <v>2</v>
      </c>
      <c r="T28" s="483"/>
      <c r="U28" s="12">
        <v>1</v>
      </c>
      <c r="V28" s="12" t="s">
        <v>12</v>
      </c>
      <c r="W28" s="12">
        <v>1</v>
      </c>
      <c r="X28" s="482">
        <f>IF(OR(W28="",W29=""),"",W28+W29)</f>
        <v>1</v>
      </c>
      <c r="Y28" s="483"/>
      <c r="Z28" s="485" t="str">
        <f>IFERROR(VLOOKUP(AU28,$G$5:$U$9,4,0),"")&amp;IFERROR(VLOOKUP(AU28,$Y$5:$AM$11,4,0),"")</f>
        <v>0</v>
      </c>
      <c r="AA28" s="485"/>
      <c r="AB28" s="485"/>
      <c r="AC28" s="485"/>
      <c r="AD28" s="485"/>
      <c r="AE28" s="485"/>
      <c r="AF28" s="485"/>
      <c r="AG28" s="485"/>
      <c r="AH28" s="472"/>
      <c r="AI28" s="487"/>
      <c r="AJ28" s="477"/>
      <c r="AK28" s="473"/>
      <c r="AL28" s="488">
        <f>'宇河予選　１０月1７日組合せ'!AA68</f>
        <v>0</v>
      </c>
      <c r="AM28" s="489"/>
      <c r="AN28" s="489"/>
      <c r="AO28" s="489"/>
      <c r="AP28" s="489"/>
      <c r="AQ28" s="489"/>
      <c r="AR28" s="490"/>
      <c r="AT28" s="1">
        <v>1</v>
      </c>
      <c r="AU28" s="1">
        <v>3</v>
      </c>
    </row>
    <row r="29" spans="1:47" ht="14.25" customHeight="1" x14ac:dyDescent="0.4">
      <c r="A29" s="474"/>
      <c r="B29" s="475"/>
      <c r="C29" s="478"/>
      <c r="D29" s="479"/>
      <c r="E29" s="479"/>
      <c r="F29" s="475"/>
      <c r="G29" s="478"/>
      <c r="H29" s="479"/>
      <c r="I29" s="479"/>
      <c r="J29" s="475"/>
      <c r="K29" s="481"/>
      <c r="L29" s="481"/>
      <c r="M29" s="481"/>
      <c r="N29" s="481"/>
      <c r="O29" s="481"/>
      <c r="P29" s="481"/>
      <c r="Q29" s="481"/>
      <c r="R29" s="481"/>
      <c r="S29" s="474"/>
      <c r="T29" s="484"/>
      <c r="U29" s="12">
        <v>1</v>
      </c>
      <c r="V29" s="12" t="s">
        <v>12</v>
      </c>
      <c r="W29" s="12">
        <v>0</v>
      </c>
      <c r="X29" s="474"/>
      <c r="Y29" s="484"/>
      <c r="Z29" s="486"/>
      <c r="AA29" s="486"/>
      <c r="AB29" s="486"/>
      <c r="AC29" s="486"/>
      <c r="AD29" s="486"/>
      <c r="AE29" s="486"/>
      <c r="AF29" s="486"/>
      <c r="AG29" s="486"/>
      <c r="AH29" s="478"/>
      <c r="AI29" s="479"/>
      <c r="AJ29" s="479"/>
      <c r="AK29" s="475"/>
      <c r="AL29" s="491"/>
      <c r="AM29" s="492"/>
      <c r="AN29" s="492"/>
      <c r="AO29" s="492"/>
      <c r="AP29" s="492"/>
      <c r="AQ29" s="492"/>
      <c r="AR29" s="493"/>
    </row>
    <row r="30" spans="1:47" ht="14.25" customHeight="1" x14ac:dyDescent="0.4">
      <c r="A30" s="472" t="s">
        <v>5</v>
      </c>
      <c r="B30" s="473"/>
      <c r="C30" s="476">
        <v>0.56944444444444442</v>
      </c>
      <c r="D30" s="477"/>
      <c r="E30" s="477"/>
      <c r="F30" s="473"/>
      <c r="G30" s="476"/>
      <c r="H30" s="477"/>
      <c r="I30" s="477"/>
      <c r="J30" s="473"/>
      <c r="K30" s="480" t="str">
        <f>IFERROR(VLOOKUP(AT30,$G$5:$U$9,4,0),"")&amp;IFERROR(VLOOKUP(AT30,$Y$5:$AM$11,4,0),"")</f>
        <v>0</v>
      </c>
      <c r="L30" s="480"/>
      <c r="M30" s="480"/>
      <c r="N30" s="480"/>
      <c r="O30" s="480"/>
      <c r="P30" s="480"/>
      <c r="Q30" s="480"/>
      <c r="R30" s="480"/>
      <c r="S30" s="482">
        <f>IF(OR(U30="",U31=""),"",U30+U31)</f>
        <v>2</v>
      </c>
      <c r="T30" s="483"/>
      <c r="U30" s="12">
        <v>1</v>
      </c>
      <c r="V30" s="12" t="s">
        <v>12</v>
      </c>
      <c r="W30" s="12">
        <v>1</v>
      </c>
      <c r="X30" s="482">
        <f>IF(OR(W30="",W31=""),"",W30+W31)</f>
        <v>3</v>
      </c>
      <c r="Y30" s="483"/>
      <c r="Z30" s="485" t="str">
        <f>IFERROR(VLOOKUP(AU30,$G$5:$U$9,4,0),"")&amp;IFERROR(VLOOKUP(AU30,$Y$5:$AM$11,4,0),"")</f>
        <v/>
      </c>
      <c r="AA30" s="485"/>
      <c r="AB30" s="485"/>
      <c r="AC30" s="485"/>
      <c r="AD30" s="485"/>
      <c r="AE30" s="485"/>
      <c r="AF30" s="485"/>
      <c r="AG30" s="485"/>
      <c r="AH30" s="472"/>
      <c r="AI30" s="487"/>
      <c r="AJ30" s="477"/>
      <c r="AK30" s="473"/>
      <c r="AL30" s="488">
        <f>'宇河予選　１０月1７日組合せ'!AA69</f>
        <v>0</v>
      </c>
      <c r="AM30" s="489"/>
      <c r="AN30" s="489"/>
      <c r="AO30" s="489"/>
      <c r="AP30" s="489"/>
      <c r="AQ30" s="489"/>
      <c r="AR30" s="490"/>
      <c r="AT30" s="1">
        <v>4</v>
      </c>
      <c r="AU30" s="1">
        <v>7</v>
      </c>
    </row>
    <row r="31" spans="1:47" ht="14.25" customHeight="1" x14ac:dyDescent="0.4">
      <c r="A31" s="474"/>
      <c r="B31" s="475"/>
      <c r="C31" s="478"/>
      <c r="D31" s="479"/>
      <c r="E31" s="479"/>
      <c r="F31" s="475"/>
      <c r="G31" s="478"/>
      <c r="H31" s="479"/>
      <c r="I31" s="479"/>
      <c r="J31" s="475"/>
      <c r="K31" s="481"/>
      <c r="L31" s="481"/>
      <c r="M31" s="481"/>
      <c r="N31" s="481"/>
      <c r="O31" s="481"/>
      <c r="P31" s="481"/>
      <c r="Q31" s="481"/>
      <c r="R31" s="481"/>
      <c r="S31" s="474"/>
      <c r="T31" s="484"/>
      <c r="U31" s="12">
        <v>1</v>
      </c>
      <c r="V31" s="12" t="s">
        <v>12</v>
      </c>
      <c r="W31" s="12">
        <v>2</v>
      </c>
      <c r="X31" s="474"/>
      <c r="Y31" s="484"/>
      <c r="Z31" s="486"/>
      <c r="AA31" s="486"/>
      <c r="AB31" s="486"/>
      <c r="AC31" s="486"/>
      <c r="AD31" s="486"/>
      <c r="AE31" s="486"/>
      <c r="AF31" s="486"/>
      <c r="AG31" s="486"/>
      <c r="AH31" s="478"/>
      <c r="AI31" s="479"/>
      <c r="AJ31" s="479"/>
      <c r="AK31" s="475"/>
      <c r="AL31" s="491"/>
      <c r="AM31" s="492"/>
      <c r="AN31" s="492"/>
      <c r="AO31" s="492"/>
      <c r="AP31" s="492"/>
      <c r="AQ31" s="492"/>
      <c r="AR31" s="493"/>
    </row>
    <row r="32" spans="1:47" ht="14.25" customHeight="1" x14ac:dyDescent="0.4">
      <c r="A32" s="472" t="s">
        <v>6</v>
      </c>
      <c r="B32" s="473"/>
      <c r="C32" s="476">
        <v>0.59722222222222221</v>
      </c>
      <c r="D32" s="477"/>
      <c r="E32" s="477"/>
      <c r="F32" s="473"/>
      <c r="G32" s="476"/>
      <c r="H32" s="477"/>
      <c r="I32" s="477"/>
      <c r="J32" s="473"/>
      <c r="K32" s="480" t="str">
        <f>IFERROR(VLOOKUP(AT32,$G$5:$U$9,4,0),"")&amp;IFERROR(VLOOKUP(AT32,$Y$5:$AM$11,4,0),"")</f>
        <v>0</v>
      </c>
      <c r="L32" s="480"/>
      <c r="M32" s="480"/>
      <c r="N32" s="480"/>
      <c r="O32" s="480"/>
      <c r="P32" s="480"/>
      <c r="Q32" s="480"/>
      <c r="R32" s="480"/>
      <c r="S32" s="482">
        <f>IF(OR(U32="",U33=""),"",U32+U33)</f>
        <v>4</v>
      </c>
      <c r="T32" s="483"/>
      <c r="U32" s="12">
        <v>2</v>
      </c>
      <c r="V32" s="12" t="s">
        <v>12</v>
      </c>
      <c r="W32" s="12">
        <v>0</v>
      </c>
      <c r="X32" s="482">
        <f>IF(OR(W32="",W33=""),"",W32+W33)</f>
        <v>0</v>
      </c>
      <c r="Y32" s="483"/>
      <c r="Z32" s="485" t="str">
        <f>IFERROR(VLOOKUP(AU32,$G$5:$U$9,4,0),"")&amp;IFERROR(VLOOKUP(AU32,$Y$5:$AM$11,4,0),"")</f>
        <v/>
      </c>
      <c r="AA32" s="485"/>
      <c r="AB32" s="485"/>
      <c r="AC32" s="485"/>
      <c r="AD32" s="485"/>
      <c r="AE32" s="485"/>
      <c r="AF32" s="485"/>
      <c r="AG32" s="485"/>
      <c r="AH32" s="472"/>
      <c r="AI32" s="487"/>
      <c r="AJ32" s="477"/>
      <c r="AK32" s="473"/>
      <c r="AL32" s="488">
        <f>'宇河予選　１０月1７日組合せ'!AA70</f>
        <v>0</v>
      </c>
      <c r="AM32" s="489"/>
      <c r="AN32" s="489"/>
      <c r="AO32" s="489"/>
      <c r="AP32" s="489"/>
      <c r="AQ32" s="489"/>
      <c r="AR32" s="490"/>
      <c r="AT32" s="1">
        <v>5</v>
      </c>
      <c r="AU32" s="1">
        <v>6</v>
      </c>
    </row>
    <row r="33" spans="1:79" ht="14.25" customHeight="1" x14ac:dyDescent="0.4">
      <c r="A33" s="474"/>
      <c r="B33" s="475"/>
      <c r="C33" s="478"/>
      <c r="D33" s="479"/>
      <c r="E33" s="479"/>
      <c r="F33" s="475"/>
      <c r="G33" s="478"/>
      <c r="H33" s="479"/>
      <c r="I33" s="479"/>
      <c r="J33" s="475"/>
      <c r="K33" s="481"/>
      <c r="L33" s="481"/>
      <c r="M33" s="481"/>
      <c r="N33" s="481"/>
      <c r="O33" s="481"/>
      <c r="P33" s="481"/>
      <c r="Q33" s="481"/>
      <c r="R33" s="481"/>
      <c r="S33" s="474"/>
      <c r="T33" s="484"/>
      <c r="U33" s="12">
        <v>2</v>
      </c>
      <c r="V33" s="12" t="s">
        <v>12</v>
      </c>
      <c r="W33" s="12">
        <v>0</v>
      </c>
      <c r="X33" s="474"/>
      <c r="Y33" s="484"/>
      <c r="Z33" s="486"/>
      <c r="AA33" s="486"/>
      <c r="AB33" s="486"/>
      <c r="AC33" s="486"/>
      <c r="AD33" s="486"/>
      <c r="AE33" s="486"/>
      <c r="AF33" s="486"/>
      <c r="AG33" s="486"/>
      <c r="AH33" s="478"/>
      <c r="AI33" s="479"/>
      <c r="AJ33" s="479"/>
      <c r="AK33" s="475"/>
      <c r="AL33" s="491"/>
      <c r="AM33" s="492"/>
      <c r="AN33" s="492"/>
      <c r="AO33" s="492"/>
      <c r="AP33" s="492"/>
      <c r="AQ33" s="492"/>
      <c r="AR33" s="493"/>
    </row>
    <row r="34" spans="1:79" ht="20.25" customHeight="1" x14ac:dyDescent="0.15">
      <c r="A34" s="505" t="s">
        <v>129</v>
      </c>
      <c r="B34" s="505"/>
      <c r="C34" s="506"/>
      <c r="D34" s="506"/>
      <c r="E34" s="506"/>
      <c r="F34" s="506"/>
      <c r="G34" s="506"/>
      <c r="H34" s="506"/>
      <c r="I34" s="506"/>
      <c r="J34" s="506"/>
      <c r="K34" s="506"/>
      <c r="L34" s="506"/>
      <c r="M34" s="506"/>
      <c r="N34" s="506"/>
      <c r="O34" s="506"/>
      <c r="P34" s="507" t="str">
        <f>F5&amp;"1位"</f>
        <v>ｉ1位</v>
      </c>
      <c r="Q34" s="508"/>
      <c r="R34" s="508"/>
      <c r="S34" s="13"/>
      <c r="T34" s="13"/>
      <c r="U34" s="13"/>
      <c r="V34" s="13"/>
      <c r="W34" s="13"/>
      <c r="X34" s="13"/>
      <c r="Y34" s="13"/>
      <c r="Z34" s="505" t="str">
        <f>X5&amp;"1位"</f>
        <v>ｊ1位</v>
      </c>
      <c r="AA34" s="506"/>
      <c r="AB34" s="506"/>
      <c r="AC34" s="14"/>
      <c r="AD34" s="15"/>
      <c r="AE34" s="15"/>
      <c r="AF34" s="15"/>
      <c r="AG34" s="15"/>
      <c r="AH34" s="15"/>
      <c r="AI34" s="15"/>
      <c r="AJ34" s="15"/>
      <c r="AK34" s="15"/>
      <c r="AL34" s="13"/>
      <c r="AM34" s="13"/>
      <c r="AN34" s="13"/>
      <c r="AO34" s="13"/>
      <c r="AP34" s="13"/>
      <c r="AQ34" s="13"/>
      <c r="AR34" s="13"/>
    </row>
    <row r="35" spans="1:79" ht="14.25" customHeight="1" x14ac:dyDescent="0.4">
      <c r="A35" s="472" t="s">
        <v>7</v>
      </c>
      <c r="B35" s="473"/>
      <c r="C35" s="476">
        <v>0.63194444444444442</v>
      </c>
      <c r="D35" s="477"/>
      <c r="E35" s="477"/>
      <c r="F35" s="473"/>
      <c r="G35" s="476"/>
      <c r="H35" s="477"/>
      <c r="I35" s="477"/>
      <c r="J35" s="473"/>
      <c r="K35" s="481" t="str">
        <f>IFERROR(VLOOKUP(AT35,$O$13:$X$13,3,0),"")&amp;IFERROR(VLOOKUP(AT35,$AG$13:$AO$13,3,0),"")</f>
        <v/>
      </c>
      <c r="L35" s="481"/>
      <c r="M35" s="481"/>
      <c r="N35" s="481"/>
      <c r="O35" s="481"/>
      <c r="P35" s="481"/>
      <c r="Q35" s="481"/>
      <c r="R35" s="481"/>
      <c r="S35" s="472" t="str">
        <f>IF(OR(U35="",U36=""),"",U35+U36)</f>
        <v/>
      </c>
      <c r="T35" s="509"/>
      <c r="U35" s="12"/>
      <c r="V35" s="12" t="s">
        <v>12</v>
      </c>
      <c r="W35" s="12"/>
      <c r="X35" s="472" t="str">
        <f>IF(OR(W35="",W36=""),"",W35+W36)</f>
        <v/>
      </c>
      <c r="Y35" s="509"/>
      <c r="Z35" s="510" t="str">
        <f>IFERROR(VLOOKUP(AU35,$O$13:$X$13,3,0),"")&amp;IFERROR(VLOOKUP(AU35,$AG$13:$AO$13,3,0),"")</f>
        <v/>
      </c>
      <c r="AA35" s="511"/>
      <c r="AB35" s="511"/>
      <c r="AC35" s="511"/>
      <c r="AD35" s="511"/>
      <c r="AE35" s="511"/>
      <c r="AF35" s="511"/>
      <c r="AG35" s="512"/>
      <c r="AH35" s="472"/>
      <c r="AI35" s="487"/>
      <c r="AJ35" s="477"/>
      <c r="AK35" s="473"/>
      <c r="AL35" s="494" t="s">
        <v>96</v>
      </c>
      <c r="AM35" s="495"/>
      <c r="AN35" s="495"/>
      <c r="AO35" s="495"/>
      <c r="AP35" s="495"/>
      <c r="AQ35" s="495"/>
      <c r="AR35" s="496"/>
    </row>
    <row r="36" spans="1:79" ht="14.25" customHeight="1" x14ac:dyDescent="0.4">
      <c r="A36" s="474"/>
      <c r="B36" s="475"/>
      <c r="C36" s="478"/>
      <c r="D36" s="479"/>
      <c r="E36" s="479"/>
      <c r="F36" s="475"/>
      <c r="G36" s="478"/>
      <c r="H36" s="479"/>
      <c r="I36" s="479"/>
      <c r="J36" s="475"/>
      <c r="K36" s="481"/>
      <c r="L36" s="481"/>
      <c r="M36" s="481"/>
      <c r="N36" s="481"/>
      <c r="O36" s="481"/>
      <c r="P36" s="481"/>
      <c r="Q36" s="481"/>
      <c r="R36" s="481"/>
      <c r="S36" s="474"/>
      <c r="T36" s="484"/>
      <c r="U36" s="12"/>
      <c r="V36" s="12" t="s">
        <v>12</v>
      </c>
      <c r="W36" s="12"/>
      <c r="X36" s="474"/>
      <c r="Y36" s="484"/>
      <c r="Z36" s="513"/>
      <c r="AA36" s="514"/>
      <c r="AB36" s="514"/>
      <c r="AC36" s="514"/>
      <c r="AD36" s="514"/>
      <c r="AE36" s="514"/>
      <c r="AF36" s="514"/>
      <c r="AG36" s="515"/>
      <c r="AH36" s="478"/>
      <c r="AI36" s="479"/>
      <c r="AJ36" s="479"/>
      <c r="AK36" s="475"/>
      <c r="AL36" s="497"/>
      <c r="AM36" s="498"/>
      <c r="AN36" s="498"/>
      <c r="AO36" s="498"/>
      <c r="AP36" s="498"/>
      <c r="AQ36" s="498"/>
      <c r="AR36" s="499"/>
    </row>
    <row r="37" spans="1:79" ht="18" customHeight="1" x14ac:dyDescent="0.4">
      <c r="G37" s="16"/>
      <c r="H37" s="17"/>
      <c r="I37" s="18"/>
      <c r="J37" s="18"/>
      <c r="K37" s="18"/>
      <c r="L37" s="18"/>
      <c r="M37" s="18"/>
      <c r="N37" s="18"/>
      <c r="O37" s="19"/>
      <c r="P37" s="19"/>
      <c r="Q37" s="19"/>
      <c r="R37" s="19"/>
      <c r="S37" s="500"/>
      <c r="T37" s="501"/>
      <c r="U37" s="502" t="s">
        <v>97</v>
      </c>
      <c r="V37" s="503"/>
      <c r="W37" s="503"/>
      <c r="X37" s="504"/>
      <c r="Y37" s="501"/>
      <c r="Z37" s="20"/>
      <c r="AA37" s="21"/>
      <c r="AB37" s="22"/>
      <c r="AC37" s="22"/>
      <c r="AD37" s="23"/>
      <c r="AE37" s="23"/>
      <c r="AF37" s="23"/>
      <c r="AG37" s="24"/>
      <c r="AH37" s="25"/>
      <c r="AI37" s="25"/>
      <c r="AJ37" s="25"/>
      <c r="AK37" s="25"/>
      <c r="AL37" s="25"/>
      <c r="AM37" s="25"/>
      <c r="AN37" s="25"/>
      <c r="AO37" s="25"/>
      <c r="AP37" s="25"/>
      <c r="AQ37" s="25"/>
      <c r="AR37" s="26"/>
    </row>
    <row r="38" spans="1:79" ht="19.5" customHeight="1" x14ac:dyDescent="0.4">
      <c r="E38" s="16"/>
      <c r="F38" s="17"/>
      <c r="G38" s="17"/>
      <c r="H38" s="17"/>
      <c r="I38" s="17"/>
      <c r="J38" s="17"/>
      <c r="K38" s="17"/>
      <c r="L38" s="7"/>
      <c r="M38" s="7"/>
      <c r="N38" s="7"/>
      <c r="O38" s="7"/>
      <c r="P38" s="7"/>
      <c r="Q38" s="7"/>
      <c r="R38" s="27"/>
      <c r="S38" s="28"/>
      <c r="T38" s="28"/>
      <c r="U38" s="28"/>
      <c r="V38" s="21"/>
      <c r="W38" s="20"/>
      <c r="X38" s="21"/>
      <c r="Y38" s="29"/>
      <c r="Z38" s="30"/>
      <c r="AA38" s="30"/>
      <c r="AB38" s="30"/>
      <c r="AC38" s="31"/>
      <c r="AD38" s="26"/>
      <c r="AE38" s="26"/>
      <c r="AF38" s="26"/>
      <c r="AG38" s="26"/>
      <c r="AH38" s="26"/>
      <c r="AI38" s="26"/>
      <c r="AJ38" s="26"/>
      <c r="AK38" s="26"/>
      <c r="AL38" s="26"/>
      <c r="AM38" s="26"/>
      <c r="AN38" s="26"/>
      <c r="AO38" s="32"/>
      <c r="AP38" s="32"/>
      <c r="AQ38" s="16"/>
      <c r="AR38" s="21"/>
    </row>
    <row r="39" spans="1:79" s="33" customFormat="1" x14ac:dyDescent="0.4">
      <c r="B39" s="521" t="str">
        <f>F5&amp;" リーグ"</f>
        <v>ｉ リーグ</v>
      </c>
      <c r="C39" s="522"/>
      <c r="D39" s="522"/>
      <c r="E39" s="522"/>
      <c r="F39" s="522"/>
      <c r="G39" s="522"/>
      <c r="H39" s="522"/>
      <c r="I39" s="522"/>
      <c r="J39" s="522"/>
      <c r="K39" s="523"/>
      <c r="L39" s="517">
        <f>C40</f>
        <v>0</v>
      </c>
      <c r="M39" s="516"/>
      <c r="N39" s="516"/>
      <c r="O39" s="516"/>
      <c r="P39" s="516"/>
      <c r="Q39" s="517">
        <f>C41</f>
        <v>0</v>
      </c>
      <c r="R39" s="516"/>
      <c r="S39" s="516"/>
      <c r="T39" s="516"/>
      <c r="U39" s="516"/>
      <c r="V39" s="517">
        <f>C42</f>
        <v>0</v>
      </c>
      <c r="W39" s="516"/>
      <c r="X39" s="516"/>
      <c r="Y39" s="516"/>
      <c r="Z39" s="516"/>
      <c r="AA39" s="516" t="s">
        <v>98</v>
      </c>
      <c r="AB39" s="516"/>
      <c r="AC39" s="516" t="s">
        <v>99</v>
      </c>
      <c r="AD39" s="516"/>
      <c r="AE39" s="516" t="s">
        <v>100</v>
      </c>
      <c r="AF39" s="516"/>
      <c r="AG39" s="524" t="s">
        <v>101</v>
      </c>
      <c r="AH39" s="525"/>
      <c r="AI39" s="526"/>
      <c r="AJ39" s="516" t="s">
        <v>102</v>
      </c>
      <c r="AK39" s="452"/>
      <c r="AL39" s="34"/>
      <c r="AM39" s="529" t="s">
        <v>103</v>
      </c>
      <c r="AN39" s="530"/>
      <c r="AO39" s="530"/>
      <c r="AP39" s="530"/>
      <c r="AQ39" s="530"/>
      <c r="AR39" s="530"/>
      <c r="BC39" s="35"/>
      <c r="BD39" s="36"/>
      <c r="BE39" s="36"/>
      <c r="BF39" s="36"/>
      <c r="BG39" s="36"/>
      <c r="BH39" s="36"/>
      <c r="BI39" s="36"/>
      <c r="BJ39" s="36"/>
    </row>
    <row r="40" spans="1:79" s="33" customFormat="1" ht="22.5" customHeight="1" x14ac:dyDescent="0.4">
      <c r="B40" s="37">
        <v>1</v>
      </c>
      <c r="C40" s="517">
        <f>J5</f>
        <v>0</v>
      </c>
      <c r="D40" s="516"/>
      <c r="E40" s="516"/>
      <c r="F40" s="516"/>
      <c r="G40" s="516"/>
      <c r="H40" s="516"/>
      <c r="I40" s="516"/>
      <c r="J40" s="516"/>
      <c r="K40" s="516"/>
      <c r="L40" s="518"/>
      <c r="M40" s="518"/>
      <c r="N40" s="518"/>
      <c r="O40" s="518"/>
      <c r="P40" s="518"/>
      <c r="Q40" s="516">
        <f>$S$16</f>
        <v>1</v>
      </c>
      <c r="R40" s="519"/>
      <c r="S40" s="37" t="str">
        <f>IF(OR(Q40="",T40=""),"",IF(Q40&gt;T40,"○",IF(Q40=T40,"△","●")))</f>
        <v>●</v>
      </c>
      <c r="T40" s="520">
        <f>$X$16</f>
        <v>3</v>
      </c>
      <c r="U40" s="452"/>
      <c r="V40" s="516">
        <f>S28</f>
        <v>2</v>
      </c>
      <c r="W40" s="519"/>
      <c r="X40" s="37" t="str">
        <f>IF(OR(V40="",Y40=""),"",IF(V40&gt;Y40,"○",IF(V40=Y40,"△","●")))</f>
        <v>○</v>
      </c>
      <c r="Y40" s="520">
        <f>X28</f>
        <v>1</v>
      </c>
      <c r="Z40" s="452"/>
      <c r="AA40" s="516">
        <f>IF(AND($L40="",$Q40="",$V40=""),"",COUNTIF($L40:$Z40,"○")*3+COUNTIF($L40:$Z40,"△")*1)</f>
        <v>3</v>
      </c>
      <c r="AB40" s="516"/>
      <c r="AC40" s="516">
        <f>IF(AND($L40="",$Q40="",$V40=""),"",SUM($L40,$Q40,$V40))</f>
        <v>3</v>
      </c>
      <c r="AD40" s="516"/>
      <c r="AE40" s="516">
        <f>IF(AND($O40="",$T40="",$Y40=""),"",SUM($O40,$T40,$Y40))</f>
        <v>4</v>
      </c>
      <c r="AF40" s="516"/>
      <c r="AG40" s="516">
        <f>IF(OR(AC40="",AE40=""),"",AC40-AE40)</f>
        <v>-1</v>
      </c>
      <c r="AH40" s="516"/>
      <c r="AI40" s="516"/>
      <c r="AJ40" s="537">
        <f>IFERROR(RANK(AT40,$AT$40:$AT$42,),"")</f>
        <v>2</v>
      </c>
      <c r="AK40" s="446"/>
      <c r="AL40" s="34"/>
      <c r="AM40" s="531" t="s">
        <v>104</v>
      </c>
      <c r="AN40" s="477"/>
      <c r="AO40" s="477"/>
      <c r="AP40" s="477"/>
      <c r="AQ40" s="477"/>
      <c r="AR40" s="473"/>
      <c r="AT40" s="38">
        <f>AA40*10000+AG40*100+AC40</f>
        <v>29903</v>
      </c>
      <c r="BC40" s="39"/>
      <c r="BD40" s="40"/>
      <c r="BE40" s="40"/>
      <c r="BF40" s="40"/>
      <c r="BG40" s="40"/>
      <c r="BH40" s="40"/>
      <c r="BI40" s="40"/>
      <c r="BJ40" s="40"/>
      <c r="BK40" s="41"/>
    </row>
    <row r="41" spans="1:79" s="33" customFormat="1" ht="22.5" customHeight="1" x14ac:dyDescent="0.4">
      <c r="B41" s="37">
        <v>2</v>
      </c>
      <c r="C41" s="517">
        <f>J7</f>
        <v>0</v>
      </c>
      <c r="D41" s="516"/>
      <c r="E41" s="516"/>
      <c r="F41" s="516"/>
      <c r="G41" s="516"/>
      <c r="H41" s="516"/>
      <c r="I41" s="516"/>
      <c r="J41" s="516"/>
      <c r="K41" s="516"/>
      <c r="L41" s="516">
        <f>IF(T40="","",T40)</f>
        <v>3</v>
      </c>
      <c r="M41" s="519"/>
      <c r="N41" s="37" t="str">
        <f>IF(OR(L41="",O41=""),"",IF(L41&gt;O41,"○",IF(L41=O41,"△","●")))</f>
        <v>○</v>
      </c>
      <c r="O41" s="520">
        <f>IF(Q40="","",Q40)</f>
        <v>1</v>
      </c>
      <c r="P41" s="452"/>
      <c r="Q41" s="518"/>
      <c r="R41" s="518"/>
      <c r="S41" s="518"/>
      <c r="T41" s="518"/>
      <c r="U41" s="518"/>
      <c r="V41" s="516">
        <f>S22</f>
        <v>2</v>
      </c>
      <c r="W41" s="519"/>
      <c r="X41" s="37" t="str">
        <f>IF(OR(V41="",Y41=""),"",IF(V41&gt;Y41,"○",IF(V41=Y41,"△","●")))</f>
        <v>○</v>
      </c>
      <c r="Y41" s="520">
        <f>X22</f>
        <v>0</v>
      </c>
      <c r="Z41" s="452"/>
      <c r="AA41" s="516">
        <f>IF(AND($L41="",$Q41="",$V41=""),"",COUNTIF($L41:$Z41,"○")*3+COUNTIF($L41:$Z41,"△")*1)</f>
        <v>6</v>
      </c>
      <c r="AB41" s="516"/>
      <c r="AC41" s="516">
        <f>IF(AND($L41="",$Q41="",$V41=""),"",SUM($L41,$Q41,$V41))</f>
        <v>5</v>
      </c>
      <c r="AD41" s="516"/>
      <c r="AE41" s="516">
        <f>IF(AND($O41="",$T41="",$Y41=""),"",SUM($O41,$T41,$Y41))</f>
        <v>1</v>
      </c>
      <c r="AF41" s="516"/>
      <c r="AG41" s="516">
        <f>IF(OR(AC41="",AE41=""),"",AC41-AE41)</f>
        <v>4</v>
      </c>
      <c r="AH41" s="516"/>
      <c r="AI41" s="516"/>
      <c r="AJ41" s="537">
        <f>IFERROR(RANK(AT41,$AT$40:$AT$42,),"")</f>
        <v>1</v>
      </c>
      <c r="AK41" s="446"/>
      <c r="AL41" s="34"/>
      <c r="AM41" s="532" t="s">
        <v>105</v>
      </c>
      <c r="AN41" s="530"/>
      <c r="AO41" s="530"/>
      <c r="AP41" s="530"/>
      <c r="AQ41" s="530"/>
      <c r="AR41" s="533"/>
      <c r="AT41" s="38">
        <f>AA41*10000+AG41*100+AC41</f>
        <v>60405</v>
      </c>
      <c r="BC41" s="39"/>
      <c r="BD41" s="40"/>
      <c r="BE41" s="40"/>
      <c r="BF41" s="40"/>
      <c r="BG41" s="40"/>
      <c r="BH41" s="40"/>
      <c r="BI41" s="40"/>
      <c r="BJ41" s="40"/>
      <c r="BK41" s="41"/>
    </row>
    <row r="42" spans="1:79" s="33" customFormat="1" ht="22.5" customHeight="1" x14ac:dyDescent="0.4">
      <c r="B42" s="37">
        <v>3</v>
      </c>
      <c r="C42" s="517">
        <f>J9</f>
        <v>0</v>
      </c>
      <c r="D42" s="516"/>
      <c r="E42" s="516"/>
      <c r="F42" s="516"/>
      <c r="G42" s="516"/>
      <c r="H42" s="516"/>
      <c r="I42" s="516"/>
      <c r="J42" s="516"/>
      <c r="K42" s="516"/>
      <c r="L42" s="516">
        <f>IF(Y40="","",Y40)</f>
        <v>1</v>
      </c>
      <c r="M42" s="519"/>
      <c r="N42" s="37" t="str">
        <f>IF(OR(L42="",O42=""),"",IF(L42&gt;O42,"○",IF(L42=O42,"△","●")))</f>
        <v>●</v>
      </c>
      <c r="O42" s="520">
        <f>IF(V40="","",V40)</f>
        <v>2</v>
      </c>
      <c r="P42" s="452"/>
      <c r="Q42" s="516">
        <f>IF(Y41="","",Y41)</f>
        <v>0</v>
      </c>
      <c r="R42" s="519"/>
      <c r="S42" s="37" t="str">
        <f>IF(OR(Q42="",T42=""),"",IF(Q42&gt;T42,"○",IF(Q42=T42,"△","●")))</f>
        <v>●</v>
      </c>
      <c r="T42" s="520">
        <f>IF(V41="","",V41)</f>
        <v>2</v>
      </c>
      <c r="U42" s="452"/>
      <c r="V42" s="518"/>
      <c r="W42" s="518"/>
      <c r="X42" s="518"/>
      <c r="Y42" s="518"/>
      <c r="Z42" s="518"/>
      <c r="AA42" s="516">
        <f>IF(AND($L42="",$Q42="",$V42=""),"",COUNTIF($L42:$Z42,"○")*3+COUNTIF($L42:$Z42,"△")*1)</f>
        <v>0</v>
      </c>
      <c r="AB42" s="516"/>
      <c r="AC42" s="516">
        <f>IF(AND($L42="",$Q42="",$V42=""),"",SUM($L42,$Q42,$V42))</f>
        <v>1</v>
      </c>
      <c r="AD42" s="516"/>
      <c r="AE42" s="516">
        <f>IF(AND($O42="",$T42="",$Y42=""),"",SUM($O42,$T42,$Y42))</f>
        <v>4</v>
      </c>
      <c r="AF42" s="516"/>
      <c r="AG42" s="516">
        <f>IF(OR(AC42="",AE42=""),"",AC42-AE42)</f>
        <v>-3</v>
      </c>
      <c r="AH42" s="516"/>
      <c r="AI42" s="516"/>
      <c r="AJ42" s="537">
        <f>IFERROR(RANK(AT42,$AT$40:$AT$42,),"")</f>
        <v>3</v>
      </c>
      <c r="AK42" s="446"/>
      <c r="AL42" s="34"/>
      <c r="AM42" s="535" t="s">
        <v>106</v>
      </c>
      <c r="AN42" s="479"/>
      <c r="AO42" s="479"/>
      <c r="AP42" s="479"/>
      <c r="AQ42" s="479"/>
      <c r="AR42" s="475"/>
      <c r="AT42" s="38">
        <f>AA42*10000+AG42*100+AC42</f>
        <v>-299</v>
      </c>
      <c r="BC42" s="39"/>
      <c r="BD42" s="40"/>
      <c r="BE42" s="40"/>
      <c r="BF42" s="40"/>
      <c r="BG42" s="40"/>
      <c r="BH42" s="40"/>
      <c r="BI42" s="40"/>
      <c r="BJ42" s="40"/>
      <c r="BK42" s="41"/>
    </row>
    <row r="43" spans="1:79" ht="7.5" customHeight="1" x14ac:dyDescent="0.4">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7"/>
      <c r="AQ43" s="42"/>
      <c r="AR43" s="42"/>
      <c r="BC43" s="43"/>
      <c r="BD43" s="43"/>
      <c r="BE43" s="43"/>
      <c r="BF43" s="43"/>
      <c r="BG43" s="43"/>
      <c r="BH43" s="43"/>
      <c r="BI43" s="43"/>
      <c r="BJ43" s="43"/>
      <c r="BK43" s="44"/>
    </row>
    <row r="44" spans="1:79" ht="7.5" customHeight="1" x14ac:dyDescent="0.4">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7"/>
      <c r="AQ44" s="42"/>
      <c r="AR44" s="42"/>
      <c r="BC44" s="43"/>
      <c r="BD44" s="43"/>
      <c r="BE44" s="43"/>
      <c r="BF44" s="43"/>
      <c r="BG44" s="43"/>
      <c r="BH44" s="43"/>
      <c r="BI44" s="43"/>
      <c r="BJ44" s="43"/>
      <c r="BK44" s="44"/>
    </row>
    <row r="45" spans="1:79" s="33" customFormat="1" x14ac:dyDescent="0.4">
      <c r="B45" s="521" t="str">
        <f>X5&amp;" リーグ"</f>
        <v>ｊ リーグ</v>
      </c>
      <c r="C45" s="522"/>
      <c r="D45" s="522"/>
      <c r="E45" s="522"/>
      <c r="F45" s="522"/>
      <c r="G45" s="522"/>
      <c r="H45" s="522"/>
      <c r="I45" s="522"/>
      <c r="J45" s="522"/>
      <c r="K45" s="523"/>
      <c r="L45" s="517">
        <f>C46</f>
        <v>0</v>
      </c>
      <c r="M45" s="516"/>
      <c r="N45" s="516"/>
      <c r="O45" s="516"/>
      <c r="P45" s="516"/>
      <c r="Q45" s="517">
        <f>C47</f>
        <v>0</v>
      </c>
      <c r="R45" s="516"/>
      <c r="S45" s="516"/>
      <c r="T45" s="516"/>
      <c r="U45" s="516"/>
      <c r="V45" s="517" t="e">
        <f>C48</f>
        <v>#REF!</v>
      </c>
      <c r="W45" s="516"/>
      <c r="X45" s="516"/>
      <c r="Y45" s="516"/>
      <c r="Z45" s="516"/>
      <c r="AA45" s="517" t="e">
        <f>C49</f>
        <v>#REF!</v>
      </c>
      <c r="AB45" s="516"/>
      <c r="AC45" s="516"/>
      <c r="AD45" s="516"/>
      <c r="AE45" s="516"/>
      <c r="AF45" s="516" t="s">
        <v>98</v>
      </c>
      <c r="AG45" s="516"/>
      <c r="AH45" s="516" t="s">
        <v>99</v>
      </c>
      <c r="AI45" s="516"/>
      <c r="AJ45" s="516" t="s">
        <v>100</v>
      </c>
      <c r="AK45" s="516"/>
      <c r="AL45" s="524" t="s">
        <v>101</v>
      </c>
      <c r="AM45" s="525"/>
      <c r="AN45" s="526"/>
      <c r="AO45" s="516" t="s">
        <v>102</v>
      </c>
      <c r="AP45" s="516"/>
      <c r="AQ45" s="45"/>
      <c r="AR45" s="36"/>
      <c r="AS45" s="36"/>
      <c r="BC45" s="39"/>
      <c r="BD45" s="40"/>
      <c r="BE45" s="40"/>
      <c r="BF45" s="40"/>
      <c r="BG45" s="40"/>
      <c r="BH45" s="40"/>
      <c r="BI45" s="40"/>
      <c r="BJ45" s="40"/>
      <c r="BK45" s="41"/>
      <c r="BP45" s="46"/>
      <c r="BQ45" s="46"/>
      <c r="BR45" s="46"/>
      <c r="BS45" s="46"/>
      <c r="BT45" s="46"/>
      <c r="BU45" s="46"/>
      <c r="BV45" s="46"/>
      <c r="BW45" s="46"/>
      <c r="BX45" s="46"/>
      <c r="BY45" s="46"/>
      <c r="BZ45" s="46"/>
      <c r="CA45" s="40"/>
    </row>
    <row r="46" spans="1:79" s="33" customFormat="1" ht="22.5" customHeight="1" x14ac:dyDescent="0.4">
      <c r="B46" s="37">
        <v>4</v>
      </c>
      <c r="C46" s="517">
        <f>AB5</f>
        <v>0</v>
      </c>
      <c r="D46" s="516"/>
      <c r="E46" s="516"/>
      <c r="F46" s="516"/>
      <c r="G46" s="516"/>
      <c r="H46" s="516"/>
      <c r="I46" s="516"/>
      <c r="J46" s="516"/>
      <c r="K46" s="516"/>
      <c r="L46" s="518"/>
      <c r="M46" s="518"/>
      <c r="N46" s="518"/>
      <c r="O46" s="518"/>
      <c r="P46" s="518"/>
      <c r="Q46" s="516">
        <f>S18</f>
        <v>2</v>
      </c>
      <c r="R46" s="519"/>
      <c r="S46" s="37" t="str">
        <f>IF(OR(Q46="",T46=""),"",IF(Q46&gt;T46,"○",IF(Q46=T46,"△","●")))</f>
        <v>○</v>
      </c>
      <c r="T46" s="520">
        <f>X18</f>
        <v>1</v>
      </c>
      <c r="U46" s="452"/>
      <c r="V46" s="516">
        <f>S24</f>
        <v>1</v>
      </c>
      <c r="W46" s="519"/>
      <c r="X46" s="37" t="str">
        <f>IF(OR(V46="",Y46=""),"",IF(V46&gt;Y46,"○",IF(V46=Y46,"△","●")))</f>
        <v>●</v>
      </c>
      <c r="Y46" s="520">
        <f>X24</f>
        <v>2</v>
      </c>
      <c r="Z46" s="452"/>
      <c r="AA46" s="516">
        <f>S30</f>
        <v>2</v>
      </c>
      <c r="AB46" s="519"/>
      <c r="AC46" s="37" t="str">
        <f>IF(OR(AA46="",AD46=""),"",IF(AA46&gt;AD46,"○",IF(AA46=AD46,"△","●")))</f>
        <v>●</v>
      </c>
      <c r="AD46" s="520">
        <f>X30</f>
        <v>3</v>
      </c>
      <c r="AE46" s="452"/>
      <c r="AF46" s="516">
        <f>IF(AND($L46="",$Q46="",$V46="",$AA46=""),"",COUNTIF($L46:$AE46,"○")*3+COUNTIF($L46:$AE46,"△")*1)</f>
        <v>3</v>
      </c>
      <c r="AG46" s="516"/>
      <c r="AH46" s="516">
        <f>IF(AND($L46="",$Q46="",$V46="",$AA46=""),"",SUM($L46,$Q46,$V46,$AA46))</f>
        <v>5</v>
      </c>
      <c r="AI46" s="516"/>
      <c r="AJ46" s="516">
        <f>IF(AND($O46="",$T46="",$Y46="",$AD46),"",SUM($O46,$T46,$Y46,$AD46))</f>
        <v>6</v>
      </c>
      <c r="AK46" s="516"/>
      <c r="AL46" s="516">
        <f>IF(OR(AH46="",AJ46=""),"",AH46-AJ46)</f>
        <v>-1</v>
      </c>
      <c r="AM46" s="516"/>
      <c r="AN46" s="516"/>
      <c r="AO46" s="516">
        <f>IFERROR(RANK(AT46,$AT$46:$AT$49,),"")</f>
        <v>3</v>
      </c>
      <c r="AP46" s="516"/>
      <c r="AQ46" s="140"/>
      <c r="AR46" s="6"/>
      <c r="AS46" s="6"/>
      <c r="AT46" s="38">
        <f>AF46*10000+AL46*100+AH46</f>
        <v>29905</v>
      </c>
      <c r="BC46" s="47"/>
      <c r="BD46" s="48"/>
      <c r="BE46" s="48"/>
      <c r="BF46" s="48"/>
      <c r="BG46" s="48"/>
      <c r="BH46" s="48"/>
      <c r="BI46" s="48"/>
      <c r="BJ46" s="48"/>
      <c r="BK46" s="41"/>
      <c r="BP46" s="46"/>
      <c r="BQ46" s="46"/>
      <c r="BR46" s="46"/>
      <c r="BS46" s="46"/>
      <c r="BT46" s="46"/>
      <c r="BU46" s="46"/>
      <c r="BV46" s="46"/>
      <c r="BW46" s="46"/>
      <c r="BX46" s="46"/>
      <c r="BY46" s="46"/>
      <c r="BZ46" s="46"/>
      <c r="CA46" s="40"/>
    </row>
    <row r="47" spans="1:79" s="33" customFormat="1" ht="22.5" customHeight="1" x14ac:dyDescent="0.4">
      <c r="B47" s="37">
        <v>5</v>
      </c>
      <c r="C47" s="517">
        <f>AB7</f>
        <v>0</v>
      </c>
      <c r="D47" s="516"/>
      <c r="E47" s="516"/>
      <c r="F47" s="516"/>
      <c r="G47" s="516"/>
      <c r="H47" s="516"/>
      <c r="I47" s="516"/>
      <c r="J47" s="516"/>
      <c r="K47" s="516"/>
      <c r="L47" s="516">
        <f>IF(T46="","",T46)</f>
        <v>1</v>
      </c>
      <c r="M47" s="519"/>
      <c r="N47" s="37" t="str">
        <f>IF(OR(L47="",O47=""),"",IF(L47&gt;O47,"○",IF(L47=O47,"△","●")))</f>
        <v>●</v>
      </c>
      <c r="O47" s="520">
        <f>IF(Q46="","",Q46)</f>
        <v>2</v>
      </c>
      <c r="P47" s="452"/>
      <c r="Q47" s="518"/>
      <c r="R47" s="518"/>
      <c r="S47" s="518"/>
      <c r="T47" s="518"/>
      <c r="U47" s="518"/>
      <c r="V47" s="516">
        <f>S32</f>
        <v>4</v>
      </c>
      <c r="W47" s="519"/>
      <c r="X47" s="37" t="str">
        <f>IF(OR(V47="",Y47=""),"",IF(V47&gt;Y47,"○",IF(V47=Y47,"△","●")))</f>
        <v>○</v>
      </c>
      <c r="Y47" s="520">
        <f>X32</f>
        <v>0</v>
      </c>
      <c r="Z47" s="452"/>
      <c r="AA47" s="516">
        <f>S26</f>
        <v>6</v>
      </c>
      <c r="AB47" s="519"/>
      <c r="AC47" s="37" t="str">
        <f>IF(OR(AA47="",AD47=""),"",IF(AA47&gt;AD47,"○",IF(AA47=AD47,"△","●")))</f>
        <v>○</v>
      </c>
      <c r="AD47" s="520">
        <f>X26</f>
        <v>0</v>
      </c>
      <c r="AE47" s="452"/>
      <c r="AF47" s="516">
        <f>IF(AND($L47="",$Q47="",$V47="",$AA47=""),"",COUNTIF($L47:$AE47,"○")*3+COUNTIF($L47:$AE47,"△")*1)</f>
        <v>6</v>
      </c>
      <c r="AG47" s="516"/>
      <c r="AH47" s="516">
        <f>IF(AND($L47="",$Q47="",$V47="",$AA47=""),"",SUM($L47,$Q47,$V47,$AA47))</f>
        <v>11</v>
      </c>
      <c r="AI47" s="516"/>
      <c r="AJ47" s="516">
        <f>IF(AND($O47="",$T47="",$Y47="",$AD47),"",SUM($O47,$T47,$Y47,$AD47))</f>
        <v>2</v>
      </c>
      <c r="AK47" s="516"/>
      <c r="AL47" s="516">
        <f>IF(OR(AH47="",AJ47=""),"",AH47-AJ47)</f>
        <v>9</v>
      </c>
      <c r="AM47" s="516"/>
      <c r="AN47" s="516"/>
      <c r="AO47" s="516">
        <f t="shared" ref="AO47:AO49" si="0">IFERROR(RANK(AT47,$AT$46:$AT$49,),"")</f>
        <v>1</v>
      </c>
      <c r="AP47" s="516"/>
      <c r="AQ47" s="140"/>
      <c r="AR47" s="6"/>
      <c r="AS47" s="6"/>
      <c r="AT47" s="38">
        <f t="shared" ref="AT47:AT49" si="1">AF47*10000+AL47*100+AH47</f>
        <v>60911</v>
      </c>
      <c r="BC47" s="48"/>
      <c r="BD47" s="48"/>
      <c r="BE47" s="48"/>
      <c r="BF47" s="48"/>
      <c r="BG47" s="48"/>
      <c r="BH47" s="48"/>
      <c r="BI47" s="48"/>
      <c r="BJ47" s="48"/>
      <c r="BK47" s="41"/>
      <c r="BP47" s="46"/>
      <c r="BQ47" s="46"/>
      <c r="BR47" s="46"/>
      <c r="BS47" s="46"/>
      <c r="BT47" s="46"/>
      <c r="BU47" s="46"/>
      <c r="BV47" s="46"/>
      <c r="BW47" s="46"/>
      <c r="BX47" s="46"/>
      <c r="BY47" s="46"/>
      <c r="BZ47" s="46"/>
      <c r="CA47" s="40"/>
    </row>
    <row r="48" spans="1:79" s="33" customFormat="1" ht="22.5" customHeight="1" x14ac:dyDescent="0.4">
      <c r="B48" s="37">
        <v>6</v>
      </c>
      <c r="C48" s="517" t="e">
        <f>AB9</f>
        <v>#REF!</v>
      </c>
      <c r="D48" s="516"/>
      <c r="E48" s="516"/>
      <c r="F48" s="516"/>
      <c r="G48" s="516"/>
      <c r="H48" s="516"/>
      <c r="I48" s="516"/>
      <c r="J48" s="516"/>
      <c r="K48" s="516"/>
      <c r="L48" s="516">
        <f>IF(Y46="","",Y46)</f>
        <v>2</v>
      </c>
      <c r="M48" s="519"/>
      <c r="N48" s="37" t="str">
        <f>IF(OR(L48="",O48=""),"",IF(L48&gt;O48,"○",IF(L48=O48,"△","●")))</f>
        <v>○</v>
      </c>
      <c r="O48" s="520">
        <f>IF(V46="","",V46)</f>
        <v>1</v>
      </c>
      <c r="P48" s="452"/>
      <c r="Q48" s="516">
        <f>IF(Y47="","",Y47)</f>
        <v>0</v>
      </c>
      <c r="R48" s="519"/>
      <c r="S48" s="37" t="str">
        <f>IF(OR(Q48="",T48=""),"",IF(Q48&gt;T48,"○",IF(Q48=T48,"△","●")))</f>
        <v>●</v>
      </c>
      <c r="T48" s="520">
        <f>IF(V47="","",V47)</f>
        <v>4</v>
      </c>
      <c r="U48" s="452"/>
      <c r="V48" s="518"/>
      <c r="W48" s="518"/>
      <c r="X48" s="518"/>
      <c r="Y48" s="518"/>
      <c r="Z48" s="518"/>
      <c r="AA48" s="516">
        <f>S20</f>
        <v>4</v>
      </c>
      <c r="AB48" s="519"/>
      <c r="AC48" s="37" t="str">
        <f>IF(OR(AA48="",AD48=""),"",IF(AA48&gt;AD48,"○",IF(AA48=AD48,"△","●")))</f>
        <v>○</v>
      </c>
      <c r="AD48" s="520">
        <f>X20</f>
        <v>0</v>
      </c>
      <c r="AE48" s="452"/>
      <c r="AF48" s="516">
        <f>IF(AND($L48="",$Q48="",$V48="",$AA48=""),"",COUNTIF($L48:$AE48,"○")*3+COUNTIF($L48:$AE48,"△")*1)</f>
        <v>6</v>
      </c>
      <c r="AG48" s="516"/>
      <c r="AH48" s="516">
        <f>IF(AND($L48="",$Q48="",$V48="",$AA48=""),"",SUM($L48,$Q48,$V48,$AA48))</f>
        <v>6</v>
      </c>
      <c r="AI48" s="516"/>
      <c r="AJ48" s="516">
        <f>IF(AND($O48="",$T48="",$Y48="",$AD48),"",SUM($O48,$T48,$Y48,$AD48))</f>
        <v>5</v>
      </c>
      <c r="AK48" s="516"/>
      <c r="AL48" s="516">
        <f>IF(OR(AH48="",AJ48=""),"",AH48-AJ48)</f>
        <v>1</v>
      </c>
      <c r="AM48" s="516"/>
      <c r="AN48" s="516"/>
      <c r="AO48" s="516">
        <f t="shared" si="0"/>
        <v>2</v>
      </c>
      <c r="AP48" s="516"/>
      <c r="AQ48" s="140"/>
      <c r="AR48" s="6"/>
      <c r="AS48" s="6"/>
      <c r="AT48" s="38">
        <f t="shared" si="1"/>
        <v>60106</v>
      </c>
      <c r="BC48" s="48"/>
      <c r="BD48" s="48"/>
      <c r="BE48" s="48"/>
      <c r="BF48" s="48"/>
      <c r="BG48" s="48"/>
      <c r="BH48" s="48"/>
      <c r="BI48" s="48"/>
      <c r="BJ48" s="48"/>
      <c r="BK48" s="41"/>
      <c r="BP48" s="46"/>
      <c r="BQ48" s="46"/>
      <c r="BR48" s="46"/>
      <c r="BS48" s="46"/>
      <c r="BT48" s="46"/>
      <c r="BU48" s="46"/>
      <c r="BV48" s="46"/>
      <c r="BW48" s="46"/>
      <c r="BX48" s="46"/>
      <c r="BY48" s="46"/>
      <c r="BZ48" s="46"/>
      <c r="CA48" s="40"/>
    </row>
    <row r="49" spans="2:63" s="33" customFormat="1" ht="22.5" customHeight="1" x14ac:dyDescent="0.4">
      <c r="B49" s="37">
        <v>7</v>
      </c>
      <c r="C49" s="517" t="e">
        <f>AB11</f>
        <v>#REF!</v>
      </c>
      <c r="D49" s="516"/>
      <c r="E49" s="516"/>
      <c r="F49" s="516"/>
      <c r="G49" s="516"/>
      <c r="H49" s="516"/>
      <c r="I49" s="516"/>
      <c r="J49" s="516"/>
      <c r="K49" s="516"/>
      <c r="L49" s="516">
        <f>IF(AD46="","",AD46)</f>
        <v>3</v>
      </c>
      <c r="M49" s="519"/>
      <c r="N49" s="37" t="str">
        <f>IF(OR(L49="",O49=""),"",IF(L49&gt;O49,"○",IF(L49=O49,"△","●")))</f>
        <v>○</v>
      </c>
      <c r="O49" s="520">
        <f>IF(AA46="","",AA46)</f>
        <v>2</v>
      </c>
      <c r="P49" s="452"/>
      <c r="Q49" s="516">
        <f>IF(AD47="","",AD47)</f>
        <v>0</v>
      </c>
      <c r="R49" s="519"/>
      <c r="S49" s="37" t="str">
        <f>IF(OR(Q49="",T49=""),"",IF(Q49&gt;T49,"○",IF(Q49=T49,"△","●")))</f>
        <v>●</v>
      </c>
      <c r="T49" s="520">
        <f>IF(AA47="","",AA47)</f>
        <v>6</v>
      </c>
      <c r="U49" s="452"/>
      <c r="V49" s="516">
        <f>IF(AD48="","",AD48)</f>
        <v>0</v>
      </c>
      <c r="W49" s="519"/>
      <c r="X49" s="37" t="str">
        <f>IF(OR(V49="",Y49=""),"",IF(V49&gt;Y49,"○",IF(V49=Y49,"△","●")))</f>
        <v>●</v>
      </c>
      <c r="Y49" s="520">
        <f>IF(AA48="","",AA48)</f>
        <v>4</v>
      </c>
      <c r="Z49" s="452"/>
      <c r="AA49" s="518"/>
      <c r="AB49" s="518"/>
      <c r="AC49" s="518"/>
      <c r="AD49" s="518"/>
      <c r="AE49" s="518"/>
      <c r="AF49" s="516">
        <f>IF(AND($L49="",$Q49="",$V49="",$AA49=""),"",COUNTIF($L49:$AE49,"○")*3+COUNTIF($L49:$AE49,"△")*1)</f>
        <v>3</v>
      </c>
      <c r="AG49" s="516"/>
      <c r="AH49" s="516">
        <f>IF(AND($L49="",$Q49="",$V49="",$AA49=""),"",SUM($L49,$Q49,$V49,$AA49))</f>
        <v>3</v>
      </c>
      <c r="AI49" s="516"/>
      <c r="AJ49" s="516">
        <f>IF(AND($O49="",$T49="",$Y49="",$AD49),"",SUM($O49,$T49,$Y49,$AD49))</f>
        <v>12</v>
      </c>
      <c r="AK49" s="516"/>
      <c r="AL49" s="516">
        <f>IF(OR(AH49="",AJ49=""),"",AH49-AJ49)</f>
        <v>-9</v>
      </c>
      <c r="AM49" s="516"/>
      <c r="AN49" s="516"/>
      <c r="AO49" s="516">
        <f t="shared" si="0"/>
        <v>4</v>
      </c>
      <c r="AP49" s="516"/>
      <c r="AQ49" s="140"/>
      <c r="AR49" s="6"/>
      <c r="AS49" s="6"/>
      <c r="AT49" s="38">
        <f t="shared" si="1"/>
        <v>29103</v>
      </c>
      <c r="BC49" s="48"/>
      <c r="BD49" s="48"/>
      <c r="BE49" s="48"/>
      <c r="BF49" s="48"/>
      <c r="BG49" s="48"/>
      <c r="BH49" s="48"/>
      <c r="BI49" s="48"/>
      <c r="BJ49" s="48"/>
      <c r="BK49" s="41"/>
    </row>
    <row r="50" spans="2:63" x14ac:dyDescent="0.4">
      <c r="BC50" s="44"/>
      <c r="BD50" s="44"/>
      <c r="BE50" s="44"/>
      <c r="BF50" s="44"/>
      <c r="BG50" s="44"/>
      <c r="BH50" s="44"/>
      <c r="BI50" s="44"/>
      <c r="BJ50" s="44"/>
      <c r="BK50" s="44"/>
    </row>
    <row r="51" spans="2:63" x14ac:dyDescent="0.4">
      <c r="D51" s="458" t="s">
        <v>115</v>
      </c>
      <c r="E51" s="458"/>
      <c r="F51" s="458"/>
      <c r="G51" s="458"/>
      <c r="H51" s="458"/>
      <c r="I51" s="458"/>
      <c r="J51" s="458" t="s">
        <v>116</v>
      </c>
      <c r="K51" s="458"/>
      <c r="L51" s="458"/>
      <c r="M51" s="458"/>
      <c r="N51" s="458"/>
      <c r="O51" s="458"/>
      <c r="P51" s="458"/>
      <c r="Q51" s="458"/>
      <c r="R51" s="458"/>
      <c r="S51" s="458" t="s">
        <v>117</v>
      </c>
      <c r="T51" s="458"/>
      <c r="U51" s="458"/>
      <c r="V51" s="458"/>
      <c r="W51" s="458"/>
      <c r="X51" s="458"/>
      <c r="Y51" s="458"/>
      <c r="Z51" s="458"/>
      <c r="AA51" s="458"/>
      <c r="AB51" s="458" t="s">
        <v>119</v>
      </c>
      <c r="AC51" s="458"/>
      <c r="AD51" s="458"/>
      <c r="AE51" s="458" t="s">
        <v>118</v>
      </c>
      <c r="AF51" s="458"/>
      <c r="AG51" s="458"/>
      <c r="AH51" s="458"/>
      <c r="AI51" s="458"/>
      <c r="AJ51" s="458"/>
      <c r="AK51" s="458"/>
      <c r="AL51" s="458"/>
      <c r="AM51" s="458"/>
      <c r="AN51" s="458"/>
      <c r="AO51" s="458"/>
    </row>
    <row r="52" spans="2:63" x14ac:dyDescent="0.4">
      <c r="D52" s="458" t="s">
        <v>120</v>
      </c>
      <c r="E52" s="458"/>
      <c r="F52" s="458"/>
      <c r="G52" s="458"/>
      <c r="H52" s="458"/>
      <c r="I52" s="458"/>
      <c r="J52" s="458" t="s">
        <v>150</v>
      </c>
      <c r="K52" s="458"/>
      <c r="L52" s="458"/>
      <c r="M52" s="458"/>
      <c r="N52" s="458"/>
      <c r="O52" s="458"/>
      <c r="P52" s="458"/>
      <c r="Q52" s="458"/>
      <c r="R52" s="458"/>
      <c r="S52" s="458" t="s">
        <v>152</v>
      </c>
      <c r="T52" s="458"/>
      <c r="U52" s="458"/>
      <c r="V52" s="458"/>
      <c r="W52" s="458"/>
      <c r="X52" s="458"/>
      <c r="Y52" s="458"/>
      <c r="Z52" s="458"/>
      <c r="AA52" s="458"/>
      <c r="AB52" s="459">
        <v>5</v>
      </c>
      <c r="AC52" s="459"/>
      <c r="AD52" s="459"/>
      <c r="AE52" s="534" t="s">
        <v>151</v>
      </c>
      <c r="AF52" s="534"/>
      <c r="AG52" s="534"/>
      <c r="AH52" s="534"/>
      <c r="AI52" s="534"/>
      <c r="AJ52" s="534"/>
      <c r="AK52" s="534"/>
      <c r="AL52" s="534"/>
      <c r="AM52" s="534"/>
      <c r="AN52" s="534"/>
      <c r="AO52" s="534"/>
    </row>
    <row r="53" spans="2:63" x14ac:dyDescent="0.4">
      <c r="D53" s="458" t="s">
        <v>120</v>
      </c>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534"/>
      <c r="AF53" s="534"/>
      <c r="AG53" s="534"/>
      <c r="AH53" s="534"/>
      <c r="AI53" s="534"/>
      <c r="AJ53" s="534"/>
      <c r="AK53" s="534"/>
      <c r="AL53" s="534"/>
      <c r="AM53" s="534"/>
      <c r="AN53" s="534"/>
      <c r="AO53" s="534"/>
    </row>
    <row r="54" spans="2:63" x14ac:dyDescent="0.4">
      <c r="D54" s="458" t="s">
        <v>120</v>
      </c>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534"/>
      <c r="AF54" s="534"/>
      <c r="AG54" s="534"/>
      <c r="AH54" s="534"/>
      <c r="AI54" s="534"/>
      <c r="AJ54" s="534"/>
      <c r="AK54" s="534"/>
      <c r="AL54" s="534"/>
      <c r="AM54" s="534"/>
      <c r="AN54" s="534"/>
      <c r="AO54" s="534"/>
    </row>
  </sheetData>
  <mergeCells count="258">
    <mergeCell ref="D54:I54"/>
    <mergeCell ref="J54:R54"/>
    <mergeCell ref="S54:AA54"/>
    <mergeCell ref="AB54:AD54"/>
    <mergeCell ref="AE54:AO54"/>
    <mergeCell ref="AM39:AR39"/>
    <mergeCell ref="AM40:AR40"/>
    <mergeCell ref="AM41:AR41"/>
    <mergeCell ref="AM42:AR42"/>
    <mergeCell ref="D52:I52"/>
    <mergeCell ref="J52:R52"/>
    <mergeCell ref="S52:AA52"/>
    <mergeCell ref="AB52:AD52"/>
    <mergeCell ref="AE52:AO52"/>
    <mergeCell ref="D53:I53"/>
    <mergeCell ref="J53:R53"/>
    <mergeCell ref="S53:AA53"/>
    <mergeCell ref="AB53:AD53"/>
    <mergeCell ref="AE53:AO53"/>
    <mergeCell ref="AH49:AI49"/>
    <mergeCell ref="AJ49:AK49"/>
    <mergeCell ref="AL49:AN49"/>
    <mergeCell ref="AO49:AP49"/>
    <mergeCell ref="D51:I51"/>
    <mergeCell ref="J51:R51"/>
    <mergeCell ref="S51:AA51"/>
    <mergeCell ref="AB51:AD51"/>
    <mergeCell ref="AE51:AO51"/>
    <mergeCell ref="AO48:AP48"/>
    <mergeCell ref="C49:K49"/>
    <mergeCell ref="L49:M49"/>
    <mergeCell ref="O49:P49"/>
    <mergeCell ref="Q49:R49"/>
    <mergeCell ref="T49:U49"/>
    <mergeCell ref="V49:W49"/>
    <mergeCell ref="Y49:Z49"/>
    <mergeCell ref="AA49:AE49"/>
    <mergeCell ref="AF49:AG49"/>
    <mergeCell ref="AA48:AB48"/>
    <mergeCell ref="AD48:AE48"/>
    <mergeCell ref="AF48:AG48"/>
    <mergeCell ref="AH48:AI48"/>
    <mergeCell ref="AJ48:AK48"/>
    <mergeCell ref="AL48:AN48"/>
    <mergeCell ref="AL46:AN46"/>
    <mergeCell ref="AH47:AI47"/>
    <mergeCell ref="AJ47:AK47"/>
    <mergeCell ref="AL47:AN47"/>
    <mergeCell ref="AO47:AP47"/>
    <mergeCell ref="C48:K48"/>
    <mergeCell ref="L48:M48"/>
    <mergeCell ref="O48:P48"/>
    <mergeCell ref="Q48:R48"/>
    <mergeCell ref="T48:U48"/>
    <mergeCell ref="V48:Z48"/>
    <mergeCell ref="C47:K47"/>
    <mergeCell ref="L47:M47"/>
    <mergeCell ref="O47:P47"/>
    <mergeCell ref="Q47:U47"/>
    <mergeCell ref="V47:W47"/>
    <mergeCell ref="Y47:Z47"/>
    <mergeCell ref="AA47:AB47"/>
    <mergeCell ref="AD47:AE47"/>
    <mergeCell ref="AF47:AG47"/>
    <mergeCell ref="AG41:AI41"/>
    <mergeCell ref="AJ41:AK41"/>
    <mergeCell ref="AH45:AI45"/>
    <mergeCell ref="AJ45:AK45"/>
    <mergeCell ref="AL45:AN45"/>
    <mergeCell ref="AO45:AP45"/>
    <mergeCell ref="C46:K46"/>
    <mergeCell ref="L46:P46"/>
    <mergeCell ref="Q46:R46"/>
    <mergeCell ref="T46:U46"/>
    <mergeCell ref="V46:W46"/>
    <mergeCell ref="Y46:Z46"/>
    <mergeCell ref="B45:K45"/>
    <mergeCell ref="L45:P45"/>
    <mergeCell ref="Q45:U45"/>
    <mergeCell ref="V45:Z45"/>
    <mergeCell ref="AA45:AE45"/>
    <mergeCell ref="AF45:AG45"/>
    <mergeCell ref="AO46:AP46"/>
    <mergeCell ref="AA46:AB46"/>
    <mergeCell ref="AD46:AE46"/>
    <mergeCell ref="AF46:AG46"/>
    <mergeCell ref="AH46:AI46"/>
    <mergeCell ref="AJ46:AK46"/>
    <mergeCell ref="C42:K42"/>
    <mergeCell ref="L42:M42"/>
    <mergeCell ref="O42:P42"/>
    <mergeCell ref="Q42:R42"/>
    <mergeCell ref="T42:U42"/>
    <mergeCell ref="AC40:AD40"/>
    <mergeCell ref="AE40:AF40"/>
    <mergeCell ref="AG40:AI40"/>
    <mergeCell ref="AJ40:AK40"/>
    <mergeCell ref="C41:K41"/>
    <mergeCell ref="L41:M41"/>
    <mergeCell ref="O41:P41"/>
    <mergeCell ref="Q41:U41"/>
    <mergeCell ref="V41:W41"/>
    <mergeCell ref="Y41:Z41"/>
    <mergeCell ref="V42:Z42"/>
    <mergeCell ref="AA42:AB42"/>
    <mergeCell ref="AC42:AD42"/>
    <mergeCell ref="AE42:AF42"/>
    <mergeCell ref="AG42:AI42"/>
    <mergeCell ref="AJ42:AK42"/>
    <mergeCell ref="AA41:AB41"/>
    <mergeCell ref="AC41:AD41"/>
    <mergeCell ref="AE41:AF41"/>
    <mergeCell ref="AE39:AF39"/>
    <mergeCell ref="AG39:AI39"/>
    <mergeCell ref="AJ39:AK39"/>
    <mergeCell ref="C40:K40"/>
    <mergeCell ref="L40:P40"/>
    <mergeCell ref="Q40:R40"/>
    <mergeCell ref="T40:U40"/>
    <mergeCell ref="V40:W40"/>
    <mergeCell ref="Y40:Z40"/>
    <mergeCell ref="AA40:AB40"/>
    <mergeCell ref="B39:K39"/>
    <mergeCell ref="L39:P39"/>
    <mergeCell ref="Q39:U39"/>
    <mergeCell ref="V39:Z39"/>
    <mergeCell ref="AA39:AB39"/>
    <mergeCell ref="AC39:AD39"/>
    <mergeCell ref="Z35:AG36"/>
    <mergeCell ref="AH35:AK36"/>
    <mergeCell ref="AL35:AR36"/>
    <mergeCell ref="S37:T37"/>
    <mergeCell ref="U37:W37"/>
    <mergeCell ref="X37:Y37"/>
    <mergeCell ref="A35:B36"/>
    <mergeCell ref="C35:F36"/>
    <mergeCell ref="G35:J36"/>
    <mergeCell ref="K35:R36"/>
    <mergeCell ref="S35:T36"/>
    <mergeCell ref="X35:Y36"/>
    <mergeCell ref="Z32:AG33"/>
    <mergeCell ref="AH32:AK33"/>
    <mergeCell ref="AL32:AR33"/>
    <mergeCell ref="A34:O34"/>
    <mergeCell ref="P34:R34"/>
    <mergeCell ref="Z34:AB34"/>
    <mergeCell ref="A32:B33"/>
    <mergeCell ref="C32:F33"/>
    <mergeCell ref="G32:J33"/>
    <mergeCell ref="K32:R33"/>
    <mergeCell ref="S32:T33"/>
    <mergeCell ref="X32:Y33"/>
    <mergeCell ref="A30:B31"/>
    <mergeCell ref="C30:F31"/>
    <mergeCell ref="G30:J31"/>
    <mergeCell ref="K30:R31"/>
    <mergeCell ref="S30:T31"/>
    <mergeCell ref="X30:Y31"/>
    <mergeCell ref="Z30:AG31"/>
    <mergeCell ref="AH30:AK31"/>
    <mergeCell ref="AL30:AR31"/>
    <mergeCell ref="A28:B29"/>
    <mergeCell ref="C28:F29"/>
    <mergeCell ref="G28:J29"/>
    <mergeCell ref="K28:R29"/>
    <mergeCell ref="S28:T29"/>
    <mergeCell ref="X28:Y29"/>
    <mergeCell ref="Z28:AG29"/>
    <mergeCell ref="AH28:AK29"/>
    <mergeCell ref="AL28:AR29"/>
    <mergeCell ref="Z24:AG25"/>
    <mergeCell ref="AH24:AK25"/>
    <mergeCell ref="AL24:AR25"/>
    <mergeCell ref="A26:B27"/>
    <mergeCell ref="C26:F27"/>
    <mergeCell ref="G26:J27"/>
    <mergeCell ref="K26:R27"/>
    <mergeCell ref="S26:T27"/>
    <mergeCell ref="X26:Y27"/>
    <mergeCell ref="Z26:AG27"/>
    <mergeCell ref="A24:B25"/>
    <mergeCell ref="C24:F25"/>
    <mergeCell ref="G24:J25"/>
    <mergeCell ref="K24:R25"/>
    <mergeCell ref="S24:T25"/>
    <mergeCell ref="X24:Y25"/>
    <mergeCell ref="AH26:AK27"/>
    <mergeCell ref="AL26:AR27"/>
    <mergeCell ref="A22:B23"/>
    <mergeCell ref="C22:F23"/>
    <mergeCell ref="G22:J23"/>
    <mergeCell ref="K22:R23"/>
    <mergeCell ref="S22:T23"/>
    <mergeCell ref="X22:Y23"/>
    <mergeCell ref="Z22:AG23"/>
    <mergeCell ref="AH22:AK23"/>
    <mergeCell ref="AL22:AR23"/>
    <mergeCell ref="A20:B21"/>
    <mergeCell ref="C20:F21"/>
    <mergeCell ref="G20:J21"/>
    <mergeCell ref="K20:R21"/>
    <mergeCell ref="S20:T21"/>
    <mergeCell ref="X20:Y21"/>
    <mergeCell ref="Z20:AG21"/>
    <mergeCell ref="AH20:AK21"/>
    <mergeCell ref="AL20:AR21"/>
    <mergeCell ref="A18:B19"/>
    <mergeCell ref="C18:F19"/>
    <mergeCell ref="G18:J19"/>
    <mergeCell ref="K18:R19"/>
    <mergeCell ref="S18:T19"/>
    <mergeCell ref="X18:Y19"/>
    <mergeCell ref="Z18:AG19"/>
    <mergeCell ref="AH18:AK19"/>
    <mergeCell ref="AL18:AR19"/>
    <mergeCell ref="AL15:AR15"/>
    <mergeCell ref="A16:B17"/>
    <mergeCell ref="C16:F17"/>
    <mergeCell ref="G16:J17"/>
    <mergeCell ref="K16:R17"/>
    <mergeCell ref="S16:T17"/>
    <mergeCell ref="X16:Y17"/>
    <mergeCell ref="Z16:AG17"/>
    <mergeCell ref="AH16:AK17"/>
    <mergeCell ref="AL16:AR17"/>
    <mergeCell ref="A13:R13"/>
    <mergeCell ref="A14:R14"/>
    <mergeCell ref="A15:B15"/>
    <mergeCell ref="C15:F15"/>
    <mergeCell ref="G15:J15"/>
    <mergeCell ref="K15:R15"/>
    <mergeCell ref="G9:I10"/>
    <mergeCell ref="J9:U10"/>
    <mergeCell ref="Y9:AA10"/>
    <mergeCell ref="S15:Y15"/>
    <mergeCell ref="Z15:AG15"/>
    <mergeCell ref="Y11:AA12"/>
    <mergeCell ref="AB11:AM12"/>
    <mergeCell ref="F5:F10"/>
    <mergeCell ref="G5:I6"/>
    <mergeCell ref="J5:U6"/>
    <mergeCell ref="X5:X12"/>
    <mergeCell ref="Y5:AA6"/>
    <mergeCell ref="AB5:AM6"/>
    <mergeCell ref="G7:I8"/>
    <mergeCell ref="J7:U8"/>
    <mergeCell ref="Y7:AA8"/>
    <mergeCell ref="AB7:AM8"/>
    <mergeCell ref="AH15:AK15"/>
    <mergeCell ref="A1:AR1"/>
    <mergeCell ref="C3:E3"/>
    <mergeCell ref="F3:N3"/>
    <mergeCell ref="O3:R3"/>
    <mergeCell ref="S3:AA3"/>
    <mergeCell ref="AB3:AE3"/>
    <mergeCell ref="AF3:AM3"/>
    <mergeCell ref="AN3:AP3"/>
    <mergeCell ref="AB9:AM10"/>
  </mergeCells>
  <phoneticPr fontId="1"/>
  <conditionalFormatting sqref="AN3:AP3">
    <cfRule type="expression" dxfId="17" priority="17">
      <formula>WEEKDAY(AN3)=7</formula>
    </cfRule>
    <cfRule type="expression" dxfId="16" priority="18">
      <formula>WEEKDAY(AN3)=1</formula>
    </cfRule>
  </conditionalFormatting>
  <conditionalFormatting sqref="AN3:AP3">
    <cfRule type="expression" dxfId="15" priority="15">
      <formula>WEEKDAY(AN3)=7</formula>
    </cfRule>
    <cfRule type="expression" dxfId="14" priority="16">
      <formula>WEEKDAY(AN3)=1</formula>
    </cfRule>
  </conditionalFormatting>
  <conditionalFormatting sqref="AN3:AP3">
    <cfRule type="expression" dxfId="13" priority="13">
      <formula>WEEKDAY(AN3)=7</formula>
    </cfRule>
    <cfRule type="expression" dxfId="12" priority="14">
      <formula>WEEKDAY(AN3)=1</formula>
    </cfRule>
  </conditionalFormatting>
  <conditionalFormatting sqref="AN3:AP3">
    <cfRule type="expression" dxfId="11" priority="11">
      <formula>WEEKDAY(AN3)=7</formula>
    </cfRule>
    <cfRule type="expression" dxfId="10" priority="12">
      <formula>WEEKDAY(AN3)=1</formula>
    </cfRule>
  </conditionalFormatting>
  <conditionalFormatting sqref="AN3:AP3">
    <cfRule type="expression" dxfId="9" priority="9">
      <formula>WEEKDAY(AN3)=7</formula>
    </cfRule>
    <cfRule type="expression" dxfId="8" priority="10">
      <formula>WEEKDAY(AN3)=1</formula>
    </cfRule>
  </conditionalFormatting>
  <conditionalFormatting sqref="AN3:AP3">
    <cfRule type="expression" dxfId="7" priority="7">
      <formula>WEEKDAY(AN3)=7</formula>
    </cfRule>
    <cfRule type="expression" dxfId="6" priority="8">
      <formula>WEEKDAY(AN3)=1</formula>
    </cfRule>
  </conditionalFormatting>
  <conditionalFormatting sqref="AN3:AP3">
    <cfRule type="expression" dxfId="5" priority="5">
      <formula>WEEKDAY(AN3)=7</formula>
    </cfRule>
    <cfRule type="expression" dxfId="4" priority="6">
      <formula>WEEKDAY(AN3)=1</formula>
    </cfRule>
  </conditionalFormatting>
  <conditionalFormatting sqref="AN3:AP3">
    <cfRule type="expression" dxfId="3" priority="3">
      <formula>WEEKDAY(AN3)=7</formula>
    </cfRule>
    <cfRule type="expression" dxfId="2" priority="4">
      <formula>WEEKDAY(AN3)=1</formula>
    </cfRule>
  </conditionalFormatting>
  <conditionalFormatting sqref="AN3:AP3">
    <cfRule type="expression" dxfId="1" priority="1">
      <formula>WEEKDAY(AN3)=7</formula>
    </cfRule>
    <cfRule type="expression" dxfId="0" priority="2">
      <formula>WEEKDAY(AN3)=1</formula>
    </cfRule>
  </conditionalFormatting>
  <printOptions horizontalCentered="1"/>
  <pageMargins left="0.19685039370078741" right="0.19685039370078741" top="0.39370078740157483"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918D2-CFCD-480F-9BD9-EBF02DF79EBC}">
  <sheetPr>
    <tabColor rgb="FFFFFF00"/>
  </sheetPr>
  <dimension ref="A1:AP86"/>
  <sheetViews>
    <sheetView view="pageBreakPreview" zoomScaleNormal="100" zoomScaleSheetLayoutView="100" workbookViewId="0">
      <selection activeCell="L75" sqref="L75:P75"/>
    </sheetView>
  </sheetViews>
  <sheetFormatPr defaultColWidth="2.125" defaultRowHeight="14.25" x14ac:dyDescent="0.4"/>
  <cols>
    <col min="1" max="3" width="3.5" style="128" customWidth="1"/>
    <col min="4" max="41" width="2.25" style="128" customWidth="1"/>
    <col min="42" max="42" width="2.125" style="128" customWidth="1"/>
    <col min="43" max="16384" width="2.125" style="128"/>
  </cols>
  <sheetData>
    <row r="1" spans="1:42" ht="28.5" customHeight="1" x14ac:dyDescent="0.4">
      <c r="A1" s="543" t="s">
        <v>261</v>
      </c>
      <c r="B1" s="543"/>
      <c r="C1" s="543"/>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row>
    <row r="2" spans="1:42" ht="12" customHeight="1" x14ac:dyDescent="0.4"/>
    <row r="3" spans="1:42" ht="10.5" customHeight="1" x14ac:dyDescent="0.4">
      <c r="A3" s="545" t="s">
        <v>235</v>
      </c>
      <c r="B3" s="546"/>
      <c r="C3" s="546"/>
      <c r="D3" s="546"/>
      <c r="E3" s="547"/>
      <c r="F3" s="576" t="s">
        <v>380</v>
      </c>
      <c r="G3" s="577"/>
      <c r="H3" s="577"/>
      <c r="I3" s="577"/>
      <c r="J3" s="577"/>
      <c r="K3" s="577"/>
      <c r="L3" s="577"/>
      <c r="M3" s="577"/>
      <c r="N3" s="577"/>
      <c r="O3" s="577"/>
      <c r="P3" s="577"/>
      <c r="Q3" s="577"/>
      <c r="R3" s="577"/>
      <c r="S3" s="577"/>
      <c r="T3" s="552" t="s">
        <v>141</v>
      </c>
      <c r="U3" s="572"/>
      <c r="V3" s="572"/>
      <c r="W3" s="573"/>
      <c r="Y3" s="551" t="s">
        <v>89</v>
      </c>
      <c r="Z3" s="552"/>
      <c r="AA3" s="552"/>
      <c r="AB3" s="555" t="s">
        <v>511</v>
      </c>
      <c r="AC3" s="556"/>
      <c r="AD3" s="556"/>
      <c r="AE3" s="556"/>
      <c r="AF3" s="556"/>
      <c r="AG3" s="556"/>
      <c r="AH3" s="556"/>
      <c r="AI3" s="556"/>
      <c r="AJ3" s="556"/>
      <c r="AK3" s="556"/>
      <c r="AL3" s="556"/>
      <c r="AM3" s="556"/>
      <c r="AN3" s="556"/>
      <c r="AO3" s="557"/>
    </row>
    <row r="4" spans="1:42" ht="10.5" customHeight="1" x14ac:dyDescent="0.4">
      <c r="A4" s="548"/>
      <c r="B4" s="549"/>
      <c r="C4" s="549"/>
      <c r="D4" s="549"/>
      <c r="E4" s="550"/>
      <c r="F4" s="578"/>
      <c r="G4" s="579"/>
      <c r="H4" s="579"/>
      <c r="I4" s="579"/>
      <c r="J4" s="579"/>
      <c r="K4" s="579"/>
      <c r="L4" s="579"/>
      <c r="M4" s="579"/>
      <c r="N4" s="579"/>
      <c r="O4" s="579"/>
      <c r="P4" s="579"/>
      <c r="Q4" s="579"/>
      <c r="R4" s="579"/>
      <c r="S4" s="579"/>
      <c r="T4" s="574"/>
      <c r="U4" s="574"/>
      <c r="V4" s="574"/>
      <c r="W4" s="575"/>
      <c r="Y4" s="553"/>
      <c r="Z4" s="554"/>
      <c r="AA4" s="554"/>
      <c r="AB4" s="558"/>
      <c r="AC4" s="559"/>
      <c r="AD4" s="559"/>
      <c r="AE4" s="559"/>
      <c r="AF4" s="559"/>
      <c r="AG4" s="559"/>
      <c r="AH4" s="559"/>
      <c r="AI4" s="559"/>
      <c r="AJ4" s="559"/>
      <c r="AK4" s="559"/>
      <c r="AL4" s="559"/>
      <c r="AM4" s="559"/>
      <c r="AN4" s="559"/>
      <c r="AO4" s="560"/>
    </row>
    <row r="5" spans="1:42" ht="11.25" customHeight="1" x14ac:dyDescent="0.4"/>
    <row r="6" spans="1:42" s="41" customFormat="1" ht="20.45" customHeight="1" x14ac:dyDescent="0.4">
      <c r="B6" s="561" t="s">
        <v>260</v>
      </c>
      <c r="C6" s="562"/>
      <c r="D6" s="562"/>
      <c r="E6" s="562"/>
      <c r="F6" s="562"/>
      <c r="G6" s="562"/>
      <c r="H6" s="562"/>
      <c r="I6" s="562"/>
      <c r="J6" s="562"/>
      <c r="K6" s="563"/>
      <c r="L6" s="564" t="s">
        <v>366</v>
      </c>
      <c r="M6" s="565"/>
      <c r="N6" s="565"/>
      <c r="O6" s="565"/>
      <c r="P6" s="566"/>
      <c r="Q6" s="564" t="s">
        <v>367</v>
      </c>
      <c r="R6" s="565"/>
      <c r="S6" s="565"/>
      <c r="T6" s="565"/>
      <c r="U6" s="566"/>
      <c r="V6" s="564" t="s">
        <v>368</v>
      </c>
      <c r="W6" s="565"/>
      <c r="X6" s="565"/>
      <c r="Y6" s="565"/>
      <c r="Z6" s="566"/>
      <c r="AA6" s="564" t="s">
        <v>369</v>
      </c>
      <c r="AB6" s="565"/>
      <c r="AC6" s="565"/>
      <c r="AD6" s="565"/>
      <c r="AE6" s="566"/>
      <c r="AF6" s="567" t="s">
        <v>98</v>
      </c>
      <c r="AG6" s="568"/>
      <c r="AH6" s="567" t="s">
        <v>99</v>
      </c>
      <c r="AI6" s="568"/>
      <c r="AJ6" s="567" t="s">
        <v>100</v>
      </c>
      <c r="AK6" s="568"/>
      <c r="AL6" s="580" t="s">
        <v>101</v>
      </c>
      <c r="AM6" s="581"/>
      <c r="AN6" s="582"/>
      <c r="AO6" s="567" t="s">
        <v>102</v>
      </c>
      <c r="AP6" s="568"/>
    </row>
    <row r="7" spans="1:42" s="41" customFormat="1" ht="20.45" customHeight="1" x14ac:dyDescent="0.4">
      <c r="B7" s="38">
        <v>1</v>
      </c>
      <c r="C7" s="564" t="s">
        <v>370</v>
      </c>
      <c r="D7" s="565"/>
      <c r="E7" s="565"/>
      <c r="F7" s="565"/>
      <c r="G7" s="565"/>
      <c r="H7" s="565"/>
      <c r="I7" s="565"/>
      <c r="J7" s="565"/>
      <c r="K7" s="566"/>
      <c r="L7" s="569"/>
      <c r="M7" s="570"/>
      <c r="N7" s="570"/>
      <c r="O7" s="570"/>
      <c r="P7" s="571"/>
      <c r="Q7" s="567">
        <v>0</v>
      </c>
      <c r="R7" s="568"/>
      <c r="S7" s="232" t="str">
        <f>'12.15 対戦Ａ'!$N$47</f>
        <v>●</v>
      </c>
      <c r="T7" s="567">
        <v>11</v>
      </c>
      <c r="U7" s="568"/>
      <c r="V7" s="567">
        <v>1</v>
      </c>
      <c r="W7" s="568"/>
      <c r="X7" s="232" t="str">
        <f>'12.15 対戦Ａ'!$N$47</f>
        <v>●</v>
      </c>
      <c r="Y7" s="567">
        <v>16</v>
      </c>
      <c r="Z7" s="568"/>
      <c r="AA7" s="567">
        <v>5</v>
      </c>
      <c r="AB7" s="568"/>
      <c r="AC7" s="232" t="str">
        <f>'12.15 対戦Ａ'!$AC$48</f>
        <v>○</v>
      </c>
      <c r="AD7" s="567">
        <v>0</v>
      </c>
      <c r="AE7" s="568"/>
      <c r="AF7" s="567">
        <v>3</v>
      </c>
      <c r="AG7" s="568"/>
      <c r="AH7" s="567">
        <v>6</v>
      </c>
      <c r="AI7" s="568"/>
      <c r="AJ7" s="567">
        <v>27</v>
      </c>
      <c r="AK7" s="568"/>
      <c r="AL7" s="580">
        <v>-21</v>
      </c>
      <c r="AM7" s="581"/>
      <c r="AN7" s="582"/>
      <c r="AO7" s="580" t="s">
        <v>507</v>
      </c>
      <c r="AP7" s="582"/>
    </row>
    <row r="8" spans="1:42" s="41" customFormat="1" ht="20.45" customHeight="1" x14ac:dyDescent="0.4">
      <c r="B8" s="38">
        <v>2</v>
      </c>
      <c r="C8" s="564" t="s">
        <v>371</v>
      </c>
      <c r="D8" s="565"/>
      <c r="E8" s="565"/>
      <c r="F8" s="565"/>
      <c r="G8" s="565"/>
      <c r="H8" s="565"/>
      <c r="I8" s="565"/>
      <c r="J8" s="565"/>
      <c r="K8" s="566"/>
      <c r="L8" s="567">
        <v>11</v>
      </c>
      <c r="M8" s="568"/>
      <c r="N8" s="232" t="str">
        <f>'12.15 対戦Ａ'!$N$48</f>
        <v>○</v>
      </c>
      <c r="O8" s="567">
        <v>0</v>
      </c>
      <c r="P8" s="568"/>
      <c r="Q8" s="569"/>
      <c r="R8" s="570"/>
      <c r="S8" s="570"/>
      <c r="T8" s="570"/>
      <c r="U8" s="571"/>
      <c r="V8" s="567">
        <v>5</v>
      </c>
      <c r="W8" s="568"/>
      <c r="X8" s="232" t="str">
        <f>'12.15 対戦Ａ'!$AC$48</f>
        <v>○</v>
      </c>
      <c r="Y8" s="567">
        <v>0</v>
      </c>
      <c r="Z8" s="568"/>
      <c r="AA8" s="567">
        <v>5</v>
      </c>
      <c r="AB8" s="568"/>
      <c r="AC8" s="232" t="str">
        <f>'12.15 対戦Ａ'!$AC$48</f>
        <v>○</v>
      </c>
      <c r="AD8" s="567">
        <v>0</v>
      </c>
      <c r="AE8" s="568"/>
      <c r="AF8" s="567">
        <v>9</v>
      </c>
      <c r="AG8" s="568"/>
      <c r="AH8" s="567">
        <v>21</v>
      </c>
      <c r="AI8" s="568"/>
      <c r="AJ8" s="567">
        <v>0</v>
      </c>
      <c r="AK8" s="568"/>
      <c r="AL8" s="580">
        <v>21</v>
      </c>
      <c r="AM8" s="581"/>
      <c r="AN8" s="582"/>
      <c r="AO8" s="598" t="s">
        <v>509</v>
      </c>
      <c r="AP8" s="599"/>
    </row>
    <row r="9" spans="1:42" s="33" customFormat="1" ht="20.45" customHeight="1" x14ac:dyDescent="0.4">
      <c r="B9" s="38">
        <v>3</v>
      </c>
      <c r="C9" s="564" t="s">
        <v>368</v>
      </c>
      <c r="D9" s="565"/>
      <c r="E9" s="565"/>
      <c r="F9" s="565"/>
      <c r="G9" s="565"/>
      <c r="H9" s="565"/>
      <c r="I9" s="565"/>
      <c r="J9" s="565"/>
      <c r="K9" s="566"/>
      <c r="L9" s="567">
        <v>16</v>
      </c>
      <c r="M9" s="568"/>
      <c r="N9" s="232" t="str">
        <f>'12.15 対戦Ａ'!$N$48</f>
        <v>○</v>
      </c>
      <c r="O9" s="567">
        <v>1</v>
      </c>
      <c r="P9" s="568"/>
      <c r="Q9" s="567">
        <v>0</v>
      </c>
      <c r="R9" s="568"/>
      <c r="S9" s="233" t="str">
        <f>'12.15 対戦Ａ'!$X$49</f>
        <v>●</v>
      </c>
      <c r="T9" s="567">
        <v>5</v>
      </c>
      <c r="U9" s="568"/>
      <c r="V9" s="569"/>
      <c r="W9" s="570"/>
      <c r="X9" s="570"/>
      <c r="Y9" s="570"/>
      <c r="Z9" s="571"/>
      <c r="AA9" s="567">
        <v>5</v>
      </c>
      <c r="AB9" s="568"/>
      <c r="AC9" s="232" t="str">
        <f>'12.15 対戦Ａ'!$AC$48</f>
        <v>○</v>
      </c>
      <c r="AD9" s="567">
        <v>0</v>
      </c>
      <c r="AE9" s="568"/>
      <c r="AF9" s="567">
        <v>6</v>
      </c>
      <c r="AG9" s="568"/>
      <c r="AH9" s="567">
        <v>21</v>
      </c>
      <c r="AI9" s="568"/>
      <c r="AJ9" s="567">
        <v>5</v>
      </c>
      <c r="AK9" s="568"/>
      <c r="AL9" s="580">
        <v>16</v>
      </c>
      <c r="AM9" s="581"/>
      <c r="AN9" s="582"/>
      <c r="AO9" s="580" t="s">
        <v>508</v>
      </c>
      <c r="AP9" s="582"/>
    </row>
    <row r="10" spans="1:42" s="33" customFormat="1" ht="20.45" customHeight="1" x14ac:dyDescent="0.4">
      <c r="B10" s="38">
        <v>4</v>
      </c>
      <c r="C10" s="564" t="s">
        <v>372</v>
      </c>
      <c r="D10" s="565"/>
      <c r="E10" s="565"/>
      <c r="F10" s="565"/>
      <c r="G10" s="565"/>
      <c r="H10" s="565"/>
      <c r="I10" s="565"/>
      <c r="J10" s="565"/>
      <c r="K10" s="566"/>
      <c r="L10" s="567">
        <v>0</v>
      </c>
      <c r="M10" s="568"/>
      <c r="N10" s="233" t="str">
        <f>'12.15 対戦Ａ'!$X$49</f>
        <v>●</v>
      </c>
      <c r="O10" s="567">
        <v>5</v>
      </c>
      <c r="P10" s="568"/>
      <c r="Q10" s="567">
        <v>0</v>
      </c>
      <c r="R10" s="568"/>
      <c r="S10" s="233" t="str">
        <f>'12.15 対戦Ａ'!$X$49</f>
        <v>●</v>
      </c>
      <c r="T10" s="567">
        <v>5</v>
      </c>
      <c r="U10" s="568"/>
      <c r="V10" s="567">
        <v>0</v>
      </c>
      <c r="W10" s="568"/>
      <c r="X10" s="233" t="str">
        <f>'12.15 対戦Ａ'!$X$49</f>
        <v>●</v>
      </c>
      <c r="Y10" s="567">
        <v>5</v>
      </c>
      <c r="Z10" s="568"/>
      <c r="AA10" s="589"/>
      <c r="AB10" s="589"/>
      <c r="AC10" s="589"/>
      <c r="AD10" s="589"/>
      <c r="AE10" s="589"/>
      <c r="AF10" s="567">
        <v>0</v>
      </c>
      <c r="AG10" s="568"/>
      <c r="AH10" s="567">
        <v>0</v>
      </c>
      <c r="AI10" s="568"/>
      <c r="AJ10" s="567">
        <v>15</v>
      </c>
      <c r="AK10" s="568"/>
      <c r="AL10" s="580">
        <v>-15</v>
      </c>
      <c r="AM10" s="581"/>
      <c r="AN10" s="582"/>
      <c r="AO10" s="580" t="s">
        <v>510</v>
      </c>
      <c r="AP10" s="582"/>
    </row>
    <row r="11" spans="1:42" s="33" customFormat="1" ht="7.5" customHeight="1" x14ac:dyDescent="0.4">
      <c r="B11" s="46"/>
      <c r="C11" s="131"/>
      <c r="D11" s="131"/>
      <c r="E11" s="131"/>
      <c r="F11" s="131"/>
      <c r="G11" s="131"/>
      <c r="H11" s="131"/>
      <c r="I11" s="131"/>
      <c r="J11" s="131"/>
      <c r="K11" s="131"/>
      <c r="L11" s="46"/>
      <c r="M11" s="46"/>
      <c r="N11" s="46"/>
      <c r="O11" s="46"/>
      <c r="P11" s="46"/>
      <c r="Q11" s="46"/>
      <c r="R11" s="46"/>
      <c r="S11" s="46"/>
      <c r="T11" s="46"/>
      <c r="U11" s="46"/>
      <c r="V11" s="132"/>
      <c r="W11" s="132"/>
      <c r="X11" s="132"/>
      <c r="Y11" s="132"/>
      <c r="Z11" s="132"/>
      <c r="AA11" s="46"/>
      <c r="AB11" s="46"/>
      <c r="AC11" s="46"/>
      <c r="AD11" s="46"/>
      <c r="AE11" s="46"/>
      <c r="AF11" s="46"/>
      <c r="AG11" s="133"/>
      <c r="AH11" s="133"/>
      <c r="AI11" s="133"/>
      <c r="AJ11" s="133"/>
      <c r="AK11" s="133"/>
      <c r="AM11" s="130"/>
      <c r="AN11" s="130"/>
      <c r="AO11" s="130"/>
      <c r="AP11" s="130"/>
    </row>
    <row r="12" spans="1:42" s="1" customFormat="1" ht="7.5" customHeight="1" x14ac:dyDescent="0.4"/>
    <row r="13" spans="1:42" s="33" customFormat="1" ht="20.45" customHeight="1" x14ac:dyDescent="0.4">
      <c r="B13" s="561" t="str">
        <f>'12.15 対戦Ａ'!$B$45</f>
        <v>ｂ リーグ</v>
      </c>
      <c r="C13" s="562"/>
      <c r="D13" s="562"/>
      <c r="E13" s="562"/>
      <c r="F13" s="562"/>
      <c r="G13" s="562"/>
      <c r="H13" s="562"/>
      <c r="I13" s="562"/>
      <c r="J13" s="562"/>
      <c r="K13" s="563"/>
      <c r="L13" s="564" t="s">
        <v>374</v>
      </c>
      <c r="M13" s="565"/>
      <c r="N13" s="565"/>
      <c r="O13" s="565"/>
      <c r="P13" s="566"/>
      <c r="Q13" s="564" t="s">
        <v>375</v>
      </c>
      <c r="R13" s="565"/>
      <c r="S13" s="565"/>
      <c r="T13" s="565"/>
      <c r="U13" s="566"/>
      <c r="V13" s="583" t="s">
        <v>377</v>
      </c>
      <c r="W13" s="584"/>
      <c r="X13" s="584"/>
      <c r="Y13" s="584"/>
      <c r="Z13" s="585"/>
      <c r="AA13" s="564" t="s">
        <v>379</v>
      </c>
      <c r="AB13" s="565"/>
      <c r="AC13" s="565"/>
      <c r="AD13" s="565"/>
      <c r="AE13" s="566"/>
      <c r="AF13" s="567" t="s">
        <v>98</v>
      </c>
      <c r="AG13" s="568"/>
      <c r="AH13" s="567" t="s">
        <v>99</v>
      </c>
      <c r="AI13" s="568"/>
      <c r="AJ13" s="567" t="s">
        <v>100</v>
      </c>
      <c r="AK13" s="568"/>
      <c r="AL13" s="580" t="s">
        <v>101</v>
      </c>
      <c r="AM13" s="581"/>
      <c r="AN13" s="582"/>
      <c r="AO13" s="567" t="s">
        <v>102</v>
      </c>
      <c r="AP13" s="568"/>
    </row>
    <row r="14" spans="1:42" s="33" customFormat="1" ht="20.45" customHeight="1" x14ac:dyDescent="0.4">
      <c r="B14" s="38">
        <v>1</v>
      </c>
      <c r="C14" s="564" t="s">
        <v>373</v>
      </c>
      <c r="D14" s="565"/>
      <c r="E14" s="565"/>
      <c r="F14" s="565"/>
      <c r="G14" s="565"/>
      <c r="H14" s="565"/>
      <c r="I14" s="565"/>
      <c r="J14" s="565"/>
      <c r="K14" s="566"/>
      <c r="L14" s="569"/>
      <c r="M14" s="570"/>
      <c r="N14" s="570"/>
      <c r="O14" s="570"/>
      <c r="P14" s="571"/>
      <c r="Q14" s="567">
        <v>2</v>
      </c>
      <c r="R14" s="568"/>
      <c r="S14" s="232" t="s">
        <v>512</v>
      </c>
      <c r="T14" s="567">
        <v>2</v>
      </c>
      <c r="U14" s="568"/>
      <c r="V14" s="567">
        <v>0</v>
      </c>
      <c r="W14" s="568"/>
      <c r="X14" s="233" t="str">
        <f>'12.15 対戦Ａ'!$X$49</f>
        <v>●</v>
      </c>
      <c r="Y14" s="567">
        <v>4</v>
      </c>
      <c r="Z14" s="568"/>
      <c r="AA14" s="567">
        <v>1</v>
      </c>
      <c r="AB14" s="568"/>
      <c r="AC14" s="232" t="str">
        <f>'12.15 対戦Ａ'!$AC$48</f>
        <v>○</v>
      </c>
      <c r="AD14" s="567">
        <v>0</v>
      </c>
      <c r="AE14" s="568"/>
      <c r="AF14" s="567">
        <v>4</v>
      </c>
      <c r="AG14" s="568"/>
      <c r="AH14" s="567">
        <v>3</v>
      </c>
      <c r="AI14" s="568"/>
      <c r="AJ14" s="567">
        <v>4</v>
      </c>
      <c r="AK14" s="568"/>
      <c r="AL14" s="580">
        <v>-1</v>
      </c>
      <c r="AM14" s="581"/>
      <c r="AN14" s="582"/>
      <c r="AO14" s="580" t="s">
        <v>507</v>
      </c>
      <c r="AP14" s="582"/>
    </row>
    <row r="15" spans="1:42" s="33" customFormat="1" ht="20.45" customHeight="1" x14ac:dyDescent="0.4">
      <c r="B15" s="38">
        <v>2</v>
      </c>
      <c r="C15" s="564" t="s">
        <v>375</v>
      </c>
      <c r="D15" s="565"/>
      <c r="E15" s="565"/>
      <c r="F15" s="565"/>
      <c r="G15" s="565"/>
      <c r="H15" s="565"/>
      <c r="I15" s="565"/>
      <c r="J15" s="565"/>
      <c r="K15" s="566"/>
      <c r="L15" s="567">
        <v>2</v>
      </c>
      <c r="M15" s="568"/>
      <c r="N15" s="232" t="s">
        <v>512</v>
      </c>
      <c r="O15" s="567">
        <v>2</v>
      </c>
      <c r="P15" s="568"/>
      <c r="Q15" s="569"/>
      <c r="R15" s="570"/>
      <c r="S15" s="570"/>
      <c r="T15" s="570"/>
      <c r="U15" s="571"/>
      <c r="V15" s="567">
        <v>1</v>
      </c>
      <c r="W15" s="568"/>
      <c r="X15" s="233" t="str">
        <f>'12.15 対戦Ａ'!$X$49</f>
        <v>●</v>
      </c>
      <c r="Y15" s="567">
        <v>2</v>
      </c>
      <c r="Z15" s="568"/>
      <c r="AA15" s="567">
        <v>2</v>
      </c>
      <c r="AB15" s="568"/>
      <c r="AC15" s="232" t="str">
        <f>'12.15 対戦Ａ'!$AC$48</f>
        <v>○</v>
      </c>
      <c r="AD15" s="567">
        <v>0</v>
      </c>
      <c r="AE15" s="568"/>
      <c r="AF15" s="567">
        <v>4</v>
      </c>
      <c r="AG15" s="568"/>
      <c r="AH15" s="567">
        <v>5</v>
      </c>
      <c r="AI15" s="568"/>
      <c r="AJ15" s="567">
        <v>4</v>
      </c>
      <c r="AK15" s="568"/>
      <c r="AL15" s="580">
        <v>-1</v>
      </c>
      <c r="AM15" s="581"/>
      <c r="AN15" s="582"/>
      <c r="AO15" s="580" t="s">
        <v>508</v>
      </c>
      <c r="AP15" s="582"/>
    </row>
    <row r="16" spans="1:42" s="33" customFormat="1" ht="20.45" customHeight="1" x14ac:dyDescent="0.4">
      <c r="B16" s="38">
        <v>3</v>
      </c>
      <c r="C16" s="564" t="s">
        <v>376</v>
      </c>
      <c r="D16" s="565"/>
      <c r="E16" s="565"/>
      <c r="F16" s="565"/>
      <c r="G16" s="565"/>
      <c r="H16" s="565"/>
      <c r="I16" s="565"/>
      <c r="J16" s="565"/>
      <c r="K16" s="566"/>
      <c r="L16" s="567">
        <v>4</v>
      </c>
      <c r="M16" s="568"/>
      <c r="N16" s="232" t="str">
        <f>'12.15 対戦Ａ'!$N$48</f>
        <v>○</v>
      </c>
      <c r="O16" s="567">
        <v>0</v>
      </c>
      <c r="P16" s="568"/>
      <c r="Q16" s="567">
        <v>2</v>
      </c>
      <c r="R16" s="568"/>
      <c r="S16" s="232" t="str">
        <f>'12.15 対戦Ａ'!$AC$48</f>
        <v>○</v>
      </c>
      <c r="T16" s="567">
        <v>1</v>
      </c>
      <c r="U16" s="568"/>
      <c r="V16" s="569"/>
      <c r="W16" s="570"/>
      <c r="X16" s="570"/>
      <c r="Y16" s="570"/>
      <c r="Z16" s="571"/>
      <c r="AA16" s="567">
        <v>2</v>
      </c>
      <c r="AB16" s="568"/>
      <c r="AC16" s="232" t="str">
        <f>'12.15 対戦Ａ'!$AC$48</f>
        <v>○</v>
      </c>
      <c r="AD16" s="567">
        <v>0</v>
      </c>
      <c r="AE16" s="568"/>
      <c r="AF16" s="567">
        <v>9</v>
      </c>
      <c r="AG16" s="568"/>
      <c r="AH16" s="567"/>
      <c r="AI16" s="568"/>
      <c r="AJ16" s="567"/>
      <c r="AK16" s="568"/>
      <c r="AL16" s="580"/>
      <c r="AM16" s="581"/>
      <c r="AN16" s="582"/>
      <c r="AO16" s="598" t="s">
        <v>509</v>
      </c>
      <c r="AP16" s="599"/>
    </row>
    <row r="17" spans="1:42" s="33" customFormat="1" ht="20.45" customHeight="1" x14ac:dyDescent="0.4">
      <c r="B17" s="38">
        <v>4</v>
      </c>
      <c r="C17" s="564" t="s">
        <v>378</v>
      </c>
      <c r="D17" s="565"/>
      <c r="E17" s="565"/>
      <c r="F17" s="565"/>
      <c r="G17" s="565"/>
      <c r="H17" s="565"/>
      <c r="I17" s="565"/>
      <c r="J17" s="565"/>
      <c r="K17" s="566"/>
      <c r="L17" s="567">
        <v>0</v>
      </c>
      <c r="M17" s="568"/>
      <c r="N17" s="233" t="str">
        <f>'12.15 対戦Ａ'!$X$49</f>
        <v>●</v>
      </c>
      <c r="O17" s="567">
        <v>1</v>
      </c>
      <c r="P17" s="568"/>
      <c r="Q17" s="567">
        <v>0</v>
      </c>
      <c r="R17" s="568"/>
      <c r="S17" s="233" t="str">
        <f>'12.15 対戦Ａ'!$X$49</f>
        <v>●</v>
      </c>
      <c r="T17" s="567">
        <v>2</v>
      </c>
      <c r="U17" s="568"/>
      <c r="V17" s="567">
        <v>0</v>
      </c>
      <c r="W17" s="568"/>
      <c r="X17" s="233" t="str">
        <f>'12.15 対戦Ａ'!$X$49</f>
        <v>●</v>
      </c>
      <c r="Y17" s="567">
        <v>2</v>
      </c>
      <c r="Z17" s="568"/>
      <c r="AA17" s="589"/>
      <c r="AB17" s="589"/>
      <c r="AC17" s="589"/>
      <c r="AD17" s="589"/>
      <c r="AE17" s="589"/>
      <c r="AF17" s="567">
        <v>0</v>
      </c>
      <c r="AG17" s="568"/>
      <c r="AH17" s="567"/>
      <c r="AI17" s="568"/>
      <c r="AJ17" s="567"/>
      <c r="AK17" s="568"/>
      <c r="AL17" s="580"/>
      <c r="AM17" s="581"/>
      <c r="AN17" s="582"/>
      <c r="AO17" s="580" t="s">
        <v>510</v>
      </c>
      <c r="AP17" s="582"/>
    </row>
    <row r="18" spans="1:42" s="33" customFormat="1" ht="15" customHeight="1" x14ac:dyDescent="0.4">
      <c r="B18" s="46"/>
      <c r="C18" s="131"/>
      <c r="D18" s="131"/>
      <c r="E18" s="131"/>
      <c r="F18" s="131"/>
      <c r="G18" s="131"/>
      <c r="H18" s="131"/>
      <c r="I18" s="131"/>
      <c r="J18" s="131"/>
      <c r="K18" s="131"/>
      <c r="L18" s="46"/>
      <c r="M18" s="46"/>
      <c r="N18" s="46"/>
      <c r="O18" s="46"/>
      <c r="P18" s="46"/>
      <c r="Q18" s="46"/>
      <c r="R18" s="46"/>
      <c r="S18" s="46"/>
      <c r="T18" s="46"/>
      <c r="U18" s="46"/>
      <c r="V18" s="46"/>
      <c r="W18" s="46"/>
      <c r="X18" s="46"/>
      <c r="Y18" s="46"/>
      <c r="Z18" s="46"/>
      <c r="AA18" s="132"/>
      <c r="AB18" s="132"/>
      <c r="AC18" s="132"/>
      <c r="AD18" s="132"/>
      <c r="AE18" s="132"/>
      <c r="AF18" s="46"/>
      <c r="AG18" s="46"/>
      <c r="AH18" s="46"/>
      <c r="AI18" s="46"/>
      <c r="AJ18" s="46"/>
      <c r="AK18" s="46"/>
      <c r="AL18" s="46"/>
      <c r="AM18" s="46"/>
      <c r="AN18" s="46"/>
      <c r="AO18" s="46"/>
      <c r="AP18" s="46"/>
    </row>
    <row r="19" spans="1:42" ht="10.5" customHeight="1" x14ac:dyDescent="0.4">
      <c r="A19" s="134"/>
      <c r="B19" s="134"/>
      <c r="C19" s="134"/>
      <c r="M19" s="134"/>
      <c r="N19" s="134"/>
      <c r="O19" s="134"/>
      <c r="P19" s="134"/>
      <c r="Q19" s="134"/>
      <c r="R19" s="134"/>
      <c r="S19" s="134"/>
      <c r="T19" s="134"/>
      <c r="U19" s="134"/>
      <c r="V19" s="134"/>
      <c r="W19" s="134"/>
      <c r="X19" s="134"/>
      <c r="Y19" s="134"/>
      <c r="Z19" s="134"/>
      <c r="AA19" s="134"/>
      <c r="AG19" s="134"/>
      <c r="AH19" s="134"/>
      <c r="AI19" s="134"/>
      <c r="AJ19" s="134"/>
      <c r="AK19" s="134"/>
      <c r="AL19" s="134"/>
      <c r="AM19" s="134"/>
      <c r="AN19" s="134"/>
      <c r="AO19" s="134"/>
    </row>
    <row r="20" spans="1:42" ht="10.5" customHeight="1" x14ac:dyDescent="0.4">
      <c r="A20" s="545" t="s">
        <v>236</v>
      </c>
      <c r="B20" s="546"/>
      <c r="C20" s="546"/>
      <c r="D20" s="546"/>
      <c r="E20" s="547"/>
      <c r="F20" s="576" t="s">
        <v>381</v>
      </c>
      <c r="G20" s="577"/>
      <c r="H20" s="577"/>
      <c r="I20" s="577"/>
      <c r="J20" s="577"/>
      <c r="K20" s="577"/>
      <c r="L20" s="577"/>
      <c r="M20" s="577"/>
      <c r="N20" s="577"/>
      <c r="O20" s="577"/>
      <c r="P20" s="577"/>
      <c r="Q20" s="577"/>
      <c r="R20" s="577"/>
      <c r="S20" s="577"/>
      <c r="T20" s="552" t="s">
        <v>141</v>
      </c>
      <c r="U20" s="572"/>
      <c r="V20" s="572"/>
      <c r="W20" s="573"/>
      <c r="Y20" s="551" t="s">
        <v>89</v>
      </c>
      <c r="Z20" s="552"/>
      <c r="AA20" s="552"/>
      <c r="AB20" s="551" t="s">
        <v>383</v>
      </c>
      <c r="AC20" s="552"/>
      <c r="AD20" s="552"/>
      <c r="AE20" s="552"/>
      <c r="AF20" s="552"/>
      <c r="AG20" s="552"/>
      <c r="AH20" s="552"/>
      <c r="AI20" s="552"/>
      <c r="AJ20" s="552"/>
      <c r="AK20" s="552"/>
      <c r="AL20" s="600"/>
      <c r="AM20" s="600"/>
      <c r="AN20" s="600"/>
      <c r="AO20" s="601"/>
    </row>
    <row r="21" spans="1:42" ht="10.5" customHeight="1" x14ac:dyDescent="0.4">
      <c r="A21" s="548"/>
      <c r="B21" s="549"/>
      <c r="C21" s="549"/>
      <c r="D21" s="549"/>
      <c r="E21" s="550"/>
      <c r="F21" s="578"/>
      <c r="G21" s="579"/>
      <c r="H21" s="579"/>
      <c r="I21" s="579"/>
      <c r="J21" s="579"/>
      <c r="K21" s="579"/>
      <c r="L21" s="579"/>
      <c r="M21" s="579"/>
      <c r="N21" s="579"/>
      <c r="O21" s="579"/>
      <c r="P21" s="579"/>
      <c r="Q21" s="579"/>
      <c r="R21" s="579"/>
      <c r="S21" s="579"/>
      <c r="T21" s="574"/>
      <c r="U21" s="574"/>
      <c r="V21" s="574"/>
      <c r="W21" s="575"/>
      <c r="Y21" s="553"/>
      <c r="Z21" s="554"/>
      <c r="AA21" s="554"/>
      <c r="AB21" s="553"/>
      <c r="AC21" s="554"/>
      <c r="AD21" s="554"/>
      <c r="AE21" s="554"/>
      <c r="AF21" s="554"/>
      <c r="AG21" s="554"/>
      <c r="AH21" s="554"/>
      <c r="AI21" s="554"/>
      <c r="AJ21" s="554"/>
      <c r="AK21" s="554"/>
      <c r="AL21" s="602"/>
      <c r="AM21" s="602"/>
      <c r="AN21" s="602"/>
      <c r="AO21" s="603"/>
    </row>
    <row r="22" spans="1:42" ht="11.25" customHeight="1" x14ac:dyDescent="0.4"/>
    <row r="23" spans="1:42" s="33" customFormat="1" ht="20.45" customHeight="1" x14ac:dyDescent="0.4">
      <c r="B23" s="591" t="str">
        <f>'12.15 対戦Ｂ'!$B$39</f>
        <v>ｃ リーグ</v>
      </c>
      <c r="C23" s="592"/>
      <c r="D23" s="592"/>
      <c r="E23" s="592"/>
      <c r="F23" s="592"/>
      <c r="G23" s="592"/>
      <c r="H23" s="592"/>
      <c r="I23" s="592"/>
      <c r="J23" s="592"/>
      <c r="K23" s="593"/>
      <c r="L23" s="564" t="s">
        <v>385</v>
      </c>
      <c r="M23" s="565"/>
      <c r="N23" s="565"/>
      <c r="O23" s="565"/>
      <c r="P23" s="566"/>
      <c r="Q23" s="564" t="s">
        <v>386</v>
      </c>
      <c r="R23" s="565"/>
      <c r="S23" s="565"/>
      <c r="T23" s="565"/>
      <c r="U23" s="566"/>
      <c r="V23" s="583" t="s">
        <v>388</v>
      </c>
      <c r="W23" s="584"/>
      <c r="X23" s="584"/>
      <c r="Y23" s="584"/>
      <c r="Z23" s="585"/>
      <c r="AA23" s="567" t="s">
        <v>98</v>
      </c>
      <c r="AB23" s="568"/>
      <c r="AC23" s="567" t="s">
        <v>99</v>
      </c>
      <c r="AD23" s="568"/>
      <c r="AE23" s="567" t="s">
        <v>100</v>
      </c>
      <c r="AF23" s="568"/>
      <c r="AG23" s="580" t="s">
        <v>101</v>
      </c>
      <c r="AH23" s="581"/>
      <c r="AI23" s="582"/>
      <c r="AJ23" s="567" t="s">
        <v>102</v>
      </c>
      <c r="AK23" s="568"/>
      <c r="AM23" s="35"/>
      <c r="AN23" s="127"/>
      <c r="AO23" s="127"/>
      <c r="AP23" s="127"/>
    </row>
    <row r="24" spans="1:42" s="33" customFormat="1" ht="20.45" customHeight="1" x14ac:dyDescent="0.4">
      <c r="B24" s="129">
        <f>'12.15 対戦Ｂ'!$B$40</f>
        <v>1</v>
      </c>
      <c r="C24" s="564" t="s">
        <v>384</v>
      </c>
      <c r="D24" s="565"/>
      <c r="E24" s="565"/>
      <c r="F24" s="565"/>
      <c r="G24" s="565"/>
      <c r="H24" s="565"/>
      <c r="I24" s="565"/>
      <c r="J24" s="565"/>
      <c r="K24" s="566"/>
      <c r="L24" s="604"/>
      <c r="M24" s="605"/>
      <c r="N24" s="605"/>
      <c r="O24" s="605"/>
      <c r="P24" s="606"/>
      <c r="Q24" s="567">
        <v>0</v>
      </c>
      <c r="R24" s="568"/>
      <c r="S24" s="232" t="str">
        <f>'12.15 対戦Ａ'!$S$40</f>
        <v>●</v>
      </c>
      <c r="T24" s="567">
        <v>1</v>
      </c>
      <c r="U24" s="568"/>
      <c r="V24" s="567">
        <v>0</v>
      </c>
      <c r="W24" s="568"/>
      <c r="X24" s="233" t="str">
        <f>'12.15 対戦Ａ'!$S$42</f>
        <v>△</v>
      </c>
      <c r="Y24" s="567">
        <v>0</v>
      </c>
      <c r="Z24" s="568"/>
      <c r="AA24" s="567">
        <v>1</v>
      </c>
      <c r="AB24" s="568"/>
      <c r="AC24" s="567">
        <v>0</v>
      </c>
      <c r="AD24" s="568"/>
      <c r="AE24" s="567">
        <v>1</v>
      </c>
      <c r="AF24" s="568"/>
      <c r="AG24" s="580">
        <v>-1</v>
      </c>
      <c r="AH24" s="581"/>
      <c r="AI24" s="582"/>
      <c r="AJ24" s="580" t="s">
        <v>508</v>
      </c>
      <c r="AK24" s="582"/>
      <c r="AM24" s="35"/>
      <c r="AN24" s="127"/>
      <c r="AO24" s="127"/>
      <c r="AP24" s="127"/>
    </row>
    <row r="25" spans="1:42" s="33" customFormat="1" ht="20.45" customHeight="1" x14ac:dyDescent="0.4">
      <c r="B25" s="129">
        <f>'12.15 対戦Ｂ'!$B$41</f>
        <v>2</v>
      </c>
      <c r="C25" s="564" t="s">
        <v>386</v>
      </c>
      <c r="D25" s="565"/>
      <c r="E25" s="565"/>
      <c r="F25" s="565"/>
      <c r="G25" s="565"/>
      <c r="H25" s="565"/>
      <c r="I25" s="565"/>
      <c r="J25" s="565"/>
      <c r="K25" s="566"/>
      <c r="L25" s="567">
        <v>1</v>
      </c>
      <c r="M25" s="568"/>
      <c r="N25" s="232" t="str">
        <f>'12.15 対戦Ａ'!$N$41</f>
        <v>○</v>
      </c>
      <c r="O25" s="567">
        <v>0</v>
      </c>
      <c r="P25" s="568"/>
      <c r="Q25" s="604"/>
      <c r="R25" s="605"/>
      <c r="S25" s="605"/>
      <c r="T25" s="605"/>
      <c r="U25" s="606"/>
      <c r="V25" s="567">
        <v>3</v>
      </c>
      <c r="W25" s="568"/>
      <c r="X25" s="232" t="str">
        <f>'12.15 対戦Ａ'!$S$46</f>
        <v>○</v>
      </c>
      <c r="Y25" s="567">
        <v>0</v>
      </c>
      <c r="Z25" s="568"/>
      <c r="AA25" s="567">
        <v>6</v>
      </c>
      <c r="AB25" s="568"/>
      <c r="AC25" s="567">
        <v>4</v>
      </c>
      <c r="AD25" s="568"/>
      <c r="AE25" s="567">
        <v>0</v>
      </c>
      <c r="AF25" s="568"/>
      <c r="AG25" s="580">
        <v>4</v>
      </c>
      <c r="AH25" s="581"/>
      <c r="AI25" s="582"/>
      <c r="AJ25" s="598" t="s">
        <v>509</v>
      </c>
      <c r="AK25" s="599"/>
      <c r="AM25" s="130"/>
      <c r="AN25" s="130"/>
      <c r="AO25" s="130"/>
      <c r="AP25" s="130"/>
    </row>
    <row r="26" spans="1:42" s="33" customFormat="1" ht="20.45" customHeight="1" x14ac:dyDescent="0.4">
      <c r="B26" s="38">
        <f>'12.15 対戦Ｂ'!$B$42</f>
        <v>3</v>
      </c>
      <c r="C26" s="564" t="s">
        <v>387</v>
      </c>
      <c r="D26" s="565"/>
      <c r="E26" s="565"/>
      <c r="F26" s="565"/>
      <c r="G26" s="565"/>
      <c r="H26" s="565"/>
      <c r="I26" s="565"/>
      <c r="J26" s="565"/>
      <c r="K26" s="566"/>
      <c r="L26" s="567">
        <v>0</v>
      </c>
      <c r="M26" s="568"/>
      <c r="N26" s="233" t="str">
        <f>'12.15 対戦Ａ'!$S$42</f>
        <v>△</v>
      </c>
      <c r="O26" s="567">
        <v>0</v>
      </c>
      <c r="P26" s="568"/>
      <c r="Q26" s="567">
        <v>0</v>
      </c>
      <c r="R26" s="568"/>
      <c r="S26" s="232" t="str">
        <f>'12.15 対戦Ａ'!$S$40</f>
        <v>●</v>
      </c>
      <c r="T26" s="567">
        <v>3</v>
      </c>
      <c r="U26" s="568"/>
      <c r="V26" s="604"/>
      <c r="W26" s="605"/>
      <c r="X26" s="605"/>
      <c r="Y26" s="605"/>
      <c r="Z26" s="606"/>
      <c r="AA26" s="567">
        <v>1</v>
      </c>
      <c r="AB26" s="568"/>
      <c r="AC26" s="567">
        <v>0</v>
      </c>
      <c r="AD26" s="568"/>
      <c r="AE26" s="567">
        <v>3</v>
      </c>
      <c r="AF26" s="568"/>
      <c r="AG26" s="580">
        <v>-3</v>
      </c>
      <c r="AH26" s="581"/>
      <c r="AI26" s="582"/>
      <c r="AJ26" s="580" t="s">
        <v>507</v>
      </c>
      <c r="AK26" s="582"/>
      <c r="AM26" s="130"/>
      <c r="AN26" s="130"/>
      <c r="AO26" s="130"/>
      <c r="AP26" s="130"/>
    </row>
    <row r="27" spans="1:42" s="33" customFormat="1" ht="7.5" customHeight="1" x14ac:dyDescent="0.4">
      <c r="B27" s="46"/>
      <c r="C27" s="131"/>
      <c r="D27" s="131"/>
      <c r="E27" s="131"/>
      <c r="F27" s="131"/>
      <c r="G27" s="131"/>
      <c r="H27" s="131"/>
      <c r="I27" s="131"/>
      <c r="J27" s="131"/>
      <c r="K27" s="131"/>
      <c r="L27" s="46"/>
      <c r="M27" s="46"/>
      <c r="N27" s="46"/>
      <c r="O27" s="46"/>
      <c r="P27" s="46"/>
      <c r="Q27" s="46"/>
      <c r="R27" s="46"/>
      <c r="S27" s="46"/>
      <c r="T27" s="46"/>
      <c r="U27" s="46"/>
      <c r="V27" s="132"/>
      <c r="W27" s="132"/>
      <c r="X27" s="132"/>
      <c r="Y27" s="132"/>
      <c r="Z27" s="132"/>
      <c r="AA27" s="46"/>
      <c r="AB27" s="46"/>
      <c r="AC27" s="46"/>
      <c r="AD27" s="46"/>
      <c r="AE27" s="46"/>
      <c r="AF27" s="46"/>
      <c r="AG27" s="133"/>
      <c r="AH27" s="133"/>
      <c r="AI27" s="133"/>
      <c r="AJ27" s="622"/>
      <c r="AK27" s="622"/>
      <c r="AM27" s="130"/>
      <c r="AN27" s="130"/>
      <c r="AO27" s="130"/>
      <c r="AP27" s="130"/>
    </row>
    <row r="28" spans="1:42" s="1" customFormat="1" ht="7.5" customHeight="1" x14ac:dyDescent="0.4"/>
    <row r="29" spans="1:42" s="33" customFormat="1" ht="20.45" customHeight="1" x14ac:dyDescent="0.4">
      <c r="B29" s="591" t="str">
        <f>'12.15 対戦Ｂ'!$B$45</f>
        <v>ｄ リーグ</v>
      </c>
      <c r="C29" s="592"/>
      <c r="D29" s="592"/>
      <c r="E29" s="592"/>
      <c r="F29" s="592"/>
      <c r="G29" s="592"/>
      <c r="H29" s="592"/>
      <c r="I29" s="592"/>
      <c r="J29" s="592"/>
      <c r="K29" s="593"/>
      <c r="L29" s="564" t="s">
        <v>390</v>
      </c>
      <c r="M29" s="565"/>
      <c r="N29" s="565"/>
      <c r="O29" s="565"/>
      <c r="P29" s="566"/>
      <c r="Q29" s="564" t="s">
        <v>391</v>
      </c>
      <c r="R29" s="565"/>
      <c r="S29" s="565"/>
      <c r="T29" s="565"/>
      <c r="U29" s="566"/>
      <c r="V29" s="607" t="s">
        <v>383</v>
      </c>
      <c r="W29" s="608"/>
      <c r="X29" s="608"/>
      <c r="Y29" s="608"/>
      <c r="Z29" s="609"/>
      <c r="AA29" s="564" t="s">
        <v>392</v>
      </c>
      <c r="AB29" s="565"/>
      <c r="AC29" s="565"/>
      <c r="AD29" s="565"/>
      <c r="AE29" s="566"/>
      <c r="AF29" s="567" t="s">
        <v>98</v>
      </c>
      <c r="AG29" s="568"/>
      <c r="AH29" s="567" t="s">
        <v>99</v>
      </c>
      <c r="AI29" s="568"/>
      <c r="AJ29" s="567" t="s">
        <v>100</v>
      </c>
      <c r="AK29" s="568"/>
      <c r="AL29" s="580" t="s">
        <v>101</v>
      </c>
      <c r="AM29" s="581"/>
      <c r="AN29" s="582"/>
      <c r="AO29" s="567" t="s">
        <v>102</v>
      </c>
      <c r="AP29" s="568"/>
    </row>
    <row r="30" spans="1:42" s="33" customFormat="1" ht="20.45" customHeight="1" x14ac:dyDescent="0.4">
      <c r="B30" s="38">
        <f>'12.15 対戦Ｂ'!$B$46</f>
        <v>4</v>
      </c>
      <c r="C30" s="564" t="s">
        <v>389</v>
      </c>
      <c r="D30" s="565"/>
      <c r="E30" s="565"/>
      <c r="F30" s="565"/>
      <c r="G30" s="565"/>
      <c r="H30" s="565"/>
      <c r="I30" s="565"/>
      <c r="J30" s="565"/>
      <c r="K30" s="566"/>
      <c r="L30" s="569"/>
      <c r="M30" s="570"/>
      <c r="N30" s="570"/>
      <c r="O30" s="570"/>
      <c r="P30" s="571"/>
      <c r="Q30" s="567">
        <v>2</v>
      </c>
      <c r="R30" s="568"/>
      <c r="S30" s="232" t="str">
        <f>'12.15 対戦Ａ'!$S$46</f>
        <v>○</v>
      </c>
      <c r="T30" s="567">
        <v>0</v>
      </c>
      <c r="U30" s="568"/>
      <c r="V30" s="567">
        <v>5</v>
      </c>
      <c r="W30" s="568"/>
      <c r="X30" s="232" t="str">
        <f>'12.15 対戦Ａ'!$S$46</f>
        <v>○</v>
      </c>
      <c r="Y30" s="567">
        <v>1</v>
      </c>
      <c r="Z30" s="568"/>
      <c r="AA30" s="567">
        <v>1</v>
      </c>
      <c r="AB30" s="568"/>
      <c r="AC30" s="232" t="str">
        <f>'12.15 対戦Ａ'!$AC$48</f>
        <v>○</v>
      </c>
      <c r="AD30" s="567">
        <v>0</v>
      </c>
      <c r="AE30" s="568"/>
      <c r="AF30" s="567">
        <v>9</v>
      </c>
      <c r="AG30" s="568"/>
      <c r="AH30" s="567">
        <v>8</v>
      </c>
      <c r="AI30" s="568"/>
      <c r="AJ30" s="567">
        <v>1</v>
      </c>
      <c r="AK30" s="568"/>
      <c r="AL30" s="580">
        <v>7</v>
      </c>
      <c r="AM30" s="581"/>
      <c r="AN30" s="582"/>
      <c r="AO30" s="598" t="s">
        <v>509</v>
      </c>
      <c r="AP30" s="599"/>
    </row>
    <row r="31" spans="1:42" s="33" customFormat="1" ht="20.45" customHeight="1" x14ac:dyDescent="0.4">
      <c r="B31" s="38">
        <f>'12.15 対戦Ｂ'!$B$47</f>
        <v>5</v>
      </c>
      <c r="C31" s="564" t="s">
        <v>391</v>
      </c>
      <c r="D31" s="565"/>
      <c r="E31" s="565"/>
      <c r="F31" s="565"/>
      <c r="G31" s="565"/>
      <c r="H31" s="565"/>
      <c r="I31" s="565"/>
      <c r="J31" s="565"/>
      <c r="K31" s="566"/>
      <c r="L31" s="567">
        <v>0</v>
      </c>
      <c r="M31" s="568"/>
      <c r="N31" s="232" t="str">
        <f>'12.15 対戦Ａ'!$N$47</f>
        <v>●</v>
      </c>
      <c r="O31" s="567">
        <v>2</v>
      </c>
      <c r="P31" s="568"/>
      <c r="Q31" s="569"/>
      <c r="R31" s="570"/>
      <c r="S31" s="570"/>
      <c r="T31" s="570"/>
      <c r="U31" s="571"/>
      <c r="V31" s="567">
        <v>0</v>
      </c>
      <c r="W31" s="568"/>
      <c r="X31" s="232" t="str">
        <f>'12.15 対戦Ａ'!$N$47</f>
        <v>●</v>
      </c>
      <c r="Y31" s="567">
        <v>1</v>
      </c>
      <c r="Z31" s="568"/>
      <c r="AA31" s="567">
        <v>0</v>
      </c>
      <c r="AB31" s="568"/>
      <c r="AC31" s="232" t="str">
        <f>'12.15 対戦Ａ'!$N$47</f>
        <v>●</v>
      </c>
      <c r="AD31" s="567">
        <v>4</v>
      </c>
      <c r="AE31" s="568"/>
      <c r="AF31" s="567">
        <v>0</v>
      </c>
      <c r="AG31" s="568"/>
      <c r="AH31" s="567">
        <v>0</v>
      </c>
      <c r="AI31" s="568"/>
      <c r="AJ31" s="567">
        <v>7</v>
      </c>
      <c r="AK31" s="568"/>
      <c r="AL31" s="580">
        <v>-7</v>
      </c>
      <c r="AM31" s="581"/>
      <c r="AN31" s="582"/>
      <c r="AO31" s="580" t="s">
        <v>510</v>
      </c>
      <c r="AP31" s="582"/>
    </row>
    <row r="32" spans="1:42" s="33" customFormat="1" ht="20.45" customHeight="1" x14ac:dyDescent="0.4">
      <c r="B32" s="38">
        <f>'12.15 対戦Ｂ'!$B$48</f>
        <v>6</v>
      </c>
      <c r="C32" s="564" t="s">
        <v>382</v>
      </c>
      <c r="D32" s="565"/>
      <c r="E32" s="565"/>
      <c r="F32" s="565"/>
      <c r="G32" s="565"/>
      <c r="H32" s="565"/>
      <c r="I32" s="565"/>
      <c r="J32" s="565"/>
      <c r="K32" s="566"/>
      <c r="L32" s="567">
        <v>1</v>
      </c>
      <c r="M32" s="568"/>
      <c r="N32" s="232" t="str">
        <f>'12.15 対戦Ａ'!$N$47</f>
        <v>●</v>
      </c>
      <c r="O32" s="567">
        <v>5</v>
      </c>
      <c r="P32" s="568"/>
      <c r="Q32" s="567">
        <v>1</v>
      </c>
      <c r="R32" s="568"/>
      <c r="S32" s="232" t="str">
        <f>'12.15 対戦Ａ'!$S$48</f>
        <v>○</v>
      </c>
      <c r="T32" s="567">
        <v>0</v>
      </c>
      <c r="U32" s="568"/>
      <c r="V32" s="569"/>
      <c r="W32" s="570"/>
      <c r="X32" s="570"/>
      <c r="Y32" s="570"/>
      <c r="Z32" s="571"/>
      <c r="AA32" s="567">
        <v>0</v>
      </c>
      <c r="AB32" s="568"/>
      <c r="AC32" s="232" t="str">
        <f>'12.15 対戦Ａ'!$N$47</f>
        <v>●</v>
      </c>
      <c r="AD32" s="567">
        <v>6</v>
      </c>
      <c r="AE32" s="568"/>
      <c r="AF32" s="567">
        <v>3</v>
      </c>
      <c r="AG32" s="568"/>
      <c r="AH32" s="567">
        <v>2</v>
      </c>
      <c r="AI32" s="568"/>
      <c r="AJ32" s="567">
        <v>11</v>
      </c>
      <c r="AK32" s="568"/>
      <c r="AL32" s="580">
        <v>-9</v>
      </c>
      <c r="AM32" s="581"/>
      <c r="AN32" s="582"/>
      <c r="AO32" s="580" t="s">
        <v>507</v>
      </c>
      <c r="AP32" s="582"/>
    </row>
    <row r="33" spans="1:42" s="33" customFormat="1" ht="20.45" customHeight="1" x14ac:dyDescent="0.4">
      <c r="B33" s="38">
        <f>'12.15 対戦Ｂ'!$B$49</f>
        <v>7</v>
      </c>
      <c r="C33" s="564" t="s">
        <v>392</v>
      </c>
      <c r="D33" s="565"/>
      <c r="E33" s="565"/>
      <c r="F33" s="565"/>
      <c r="G33" s="565"/>
      <c r="H33" s="565"/>
      <c r="I33" s="565"/>
      <c r="J33" s="565"/>
      <c r="K33" s="566"/>
      <c r="L33" s="567">
        <v>0</v>
      </c>
      <c r="M33" s="568"/>
      <c r="N33" s="233" t="str">
        <f>'12.15 対戦Ａ'!$S$40</f>
        <v>●</v>
      </c>
      <c r="O33" s="567">
        <v>1</v>
      </c>
      <c r="P33" s="568"/>
      <c r="Q33" s="567">
        <v>4</v>
      </c>
      <c r="R33" s="568"/>
      <c r="S33" s="233" t="str">
        <f>'12.15 対戦Ａ'!$N$41</f>
        <v>○</v>
      </c>
      <c r="T33" s="567">
        <v>0</v>
      </c>
      <c r="U33" s="568"/>
      <c r="V33" s="567">
        <v>6</v>
      </c>
      <c r="W33" s="568"/>
      <c r="X33" s="233" t="str">
        <f>'12.15 対戦Ａ'!$N$41</f>
        <v>○</v>
      </c>
      <c r="Y33" s="567">
        <v>0</v>
      </c>
      <c r="Z33" s="568"/>
      <c r="AA33" s="589"/>
      <c r="AB33" s="589"/>
      <c r="AC33" s="589"/>
      <c r="AD33" s="589"/>
      <c r="AE33" s="589"/>
      <c r="AF33" s="567">
        <v>6</v>
      </c>
      <c r="AG33" s="568"/>
      <c r="AH33" s="567">
        <v>10</v>
      </c>
      <c r="AI33" s="568"/>
      <c r="AJ33" s="567">
        <v>1</v>
      </c>
      <c r="AK33" s="568"/>
      <c r="AL33" s="580">
        <v>9</v>
      </c>
      <c r="AM33" s="581"/>
      <c r="AN33" s="582"/>
      <c r="AO33" s="580" t="s">
        <v>508</v>
      </c>
      <c r="AP33" s="582"/>
    </row>
    <row r="34" spans="1:42" s="33" customFormat="1" ht="15" customHeight="1" x14ac:dyDescent="0.4">
      <c r="B34" s="126"/>
      <c r="C34" s="135"/>
      <c r="D34" s="136"/>
      <c r="E34" s="136"/>
      <c r="F34" s="136"/>
      <c r="G34" s="136"/>
      <c r="H34" s="136"/>
      <c r="I34" s="136"/>
      <c r="J34" s="136"/>
      <c r="K34" s="136"/>
      <c r="L34" s="126"/>
      <c r="M34" s="127"/>
      <c r="N34" s="126"/>
      <c r="O34" s="126"/>
      <c r="P34" s="127"/>
      <c r="Q34" s="126"/>
      <c r="R34" s="127"/>
      <c r="S34" s="126"/>
      <c r="T34" s="126"/>
      <c r="U34" s="127"/>
      <c r="V34" s="126"/>
      <c r="W34" s="127"/>
      <c r="X34" s="126"/>
      <c r="Y34" s="126"/>
      <c r="Z34" s="127"/>
      <c r="AA34" s="137"/>
      <c r="AB34" s="137"/>
      <c r="AC34" s="137"/>
      <c r="AD34" s="137"/>
      <c r="AE34" s="137"/>
      <c r="AF34" s="126"/>
      <c r="AG34" s="127"/>
      <c r="AH34" s="126"/>
      <c r="AI34" s="127"/>
      <c r="AJ34" s="126"/>
      <c r="AK34" s="127"/>
      <c r="AL34" s="126"/>
      <c r="AM34" s="126"/>
      <c r="AN34" s="126"/>
      <c r="AO34" s="126"/>
      <c r="AP34" s="127"/>
    </row>
    <row r="35" spans="1:42" ht="10.5" customHeight="1" x14ac:dyDescent="0.4">
      <c r="AC35" s="134"/>
      <c r="AD35" s="134"/>
      <c r="AE35" s="134"/>
      <c r="AF35" s="134"/>
      <c r="AG35" s="134"/>
      <c r="AH35" s="134"/>
      <c r="AI35" s="134"/>
      <c r="AJ35" s="134"/>
      <c r="AK35" s="134"/>
      <c r="AL35" s="134"/>
      <c r="AM35" s="134"/>
    </row>
    <row r="36" spans="1:42" ht="10.5" customHeight="1" x14ac:dyDescent="0.4">
      <c r="A36" s="545" t="s">
        <v>237</v>
      </c>
      <c r="B36" s="546"/>
      <c r="C36" s="546"/>
      <c r="D36" s="546"/>
      <c r="E36" s="547"/>
      <c r="F36" s="551" t="s">
        <v>410</v>
      </c>
      <c r="G36" s="572"/>
      <c r="H36" s="572"/>
      <c r="I36" s="572"/>
      <c r="J36" s="572"/>
      <c r="K36" s="572"/>
      <c r="L36" s="572"/>
      <c r="M36" s="572"/>
      <c r="N36" s="572"/>
      <c r="O36" s="572"/>
      <c r="P36" s="572"/>
      <c r="Q36" s="572"/>
      <c r="R36" s="572"/>
      <c r="S36" s="572"/>
      <c r="T36" s="552" t="s">
        <v>141</v>
      </c>
      <c r="U36" s="572"/>
      <c r="V36" s="572"/>
      <c r="W36" s="573"/>
      <c r="Y36" s="551" t="s">
        <v>89</v>
      </c>
      <c r="Z36" s="552"/>
      <c r="AA36" s="552"/>
      <c r="AB36" s="551" t="s">
        <v>396</v>
      </c>
      <c r="AC36" s="552"/>
      <c r="AD36" s="552"/>
      <c r="AE36" s="552"/>
      <c r="AF36" s="552"/>
      <c r="AG36" s="552"/>
      <c r="AH36" s="552"/>
      <c r="AI36" s="552"/>
      <c r="AJ36" s="552"/>
      <c r="AK36" s="552"/>
      <c r="AL36" s="600"/>
      <c r="AM36" s="600"/>
      <c r="AN36" s="600"/>
      <c r="AO36" s="601"/>
    </row>
    <row r="37" spans="1:42" ht="10.5" customHeight="1" x14ac:dyDescent="0.4">
      <c r="A37" s="548"/>
      <c r="B37" s="549"/>
      <c r="C37" s="549"/>
      <c r="D37" s="549"/>
      <c r="E37" s="550"/>
      <c r="F37" s="614"/>
      <c r="G37" s="574"/>
      <c r="H37" s="574"/>
      <c r="I37" s="574"/>
      <c r="J37" s="574"/>
      <c r="K37" s="574"/>
      <c r="L37" s="574"/>
      <c r="M37" s="574"/>
      <c r="N37" s="574"/>
      <c r="O37" s="574"/>
      <c r="P37" s="574"/>
      <c r="Q37" s="574"/>
      <c r="R37" s="574"/>
      <c r="S37" s="574"/>
      <c r="T37" s="574"/>
      <c r="U37" s="574"/>
      <c r="V37" s="574"/>
      <c r="W37" s="575"/>
      <c r="Y37" s="553"/>
      <c r="Z37" s="554"/>
      <c r="AA37" s="554"/>
      <c r="AB37" s="553"/>
      <c r="AC37" s="554"/>
      <c r="AD37" s="554"/>
      <c r="AE37" s="554"/>
      <c r="AF37" s="554"/>
      <c r="AG37" s="554"/>
      <c r="AH37" s="554"/>
      <c r="AI37" s="554"/>
      <c r="AJ37" s="554"/>
      <c r="AK37" s="554"/>
      <c r="AL37" s="602"/>
      <c r="AM37" s="602"/>
      <c r="AN37" s="602"/>
      <c r="AO37" s="603"/>
    </row>
    <row r="38" spans="1:42" ht="11.25" customHeight="1" x14ac:dyDescent="0.4"/>
    <row r="39" spans="1:42" s="33" customFormat="1" ht="20.45" customHeight="1" x14ac:dyDescent="0.4">
      <c r="B39" s="591" t="str">
        <f>'12.15 対戦Ｃ'!$B$39</f>
        <v>e リーグ</v>
      </c>
      <c r="C39" s="592"/>
      <c r="D39" s="592"/>
      <c r="E39" s="592"/>
      <c r="F39" s="592"/>
      <c r="G39" s="592"/>
      <c r="H39" s="592"/>
      <c r="I39" s="592"/>
      <c r="J39" s="592"/>
      <c r="K39" s="593"/>
      <c r="L39" s="583" t="s">
        <v>393</v>
      </c>
      <c r="M39" s="584"/>
      <c r="N39" s="584"/>
      <c r="O39" s="584"/>
      <c r="P39" s="585"/>
      <c r="Q39" s="583" t="s">
        <v>394</v>
      </c>
      <c r="R39" s="584"/>
      <c r="S39" s="584"/>
      <c r="T39" s="584"/>
      <c r="U39" s="585"/>
      <c r="V39" s="583" t="s">
        <v>395</v>
      </c>
      <c r="W39" s="584"/>
      <c r="X39" s="584"/>
      <c r="Y39" s="584"/>
      <c r="Z39" s="585"/>
      <c r="AA39" s="567" t="s">
        <v>109</v>
      </c>
      <c r="AB39" s="568"/>
      <c r="AC39" s="567" t="s">
        <v>139</v>
      </c>
      <c r="AD39" s="568"/>
      <c r="AE39" s="567" t="s">
        <v>111</v>
      </c>
      <c r="AF39" s="568"/>
      <c r="AG39" s="580" t="s">
        <v>140</v>
      </c>
      <c r="AH39" s="581"/>
      <c r="AI39" s="582"/>
      <c r="AJ39" s="580" t="s">
        <v>110</v>
      </c>
      <c r="AK39" s="582"/>
      <c r="AM39" s="35"/>
      <c r="AN39" s="127"/>
      <c r="AO39" s="127"/>
      <c r="AP39" s="127"/>
    </row>
    <row r="40" spans="1:42" s="33" customFormat="1" ht="20.45" customHeight="1" x14ac:dyDescent="0.4">
      <c r="B40" s="129">
        <f>'12.15 対戦Ｃ'!$B$40</f>
        <v>1</v>
      </c>
      <c r="C40" s="564" t="s">
        <v>393</v>
      </c>
      <c r="D40" s="565"/>
      <c r="E40" s="565"/>
      <c r="F40" s="565"/>
      <c r="G40" s="565"/>
      <c r="H40" s="565"/>
      <c r="I40" s="565"/>
      <c r="J40" s="565"/>
      <c r="K40" s="566"/>
      <c r="L40" s="604"/>
      <c r="M40" s="605"/>
      <c r="N40" s="605"/>
      <c r="O40" s="605"/>
      <c r="P40" s="606"/>
      <c r="Q40" s="567">
        <v>5</v>
      </c>
      <c r="R40" s="568"/>
      <c r="S40" s="232" t="str">
        <f>'12.15 対戦Ａ'!$N$41</f>
        <v>○</v>
      </c>
      <c r="T40" s="567">
        <v>0</v>
      </c>
      <c r="U40" s="568"/>
      <c r="V40" s="567">
        <v>1</v>
      </c>
      <c r="W40" s="568"/>
      <c r="X40" s="232" t="str">
        <f>'12.15 対戦Ａ'!$N$41</f>
        <v>○</v>
      </c>
      <c r="Y40" s="567">
        <v>0</v>
      </c>
      <c r="Z40" s="568"/>
      <c r="AA40" s="567">
        <v>6</v>
      </c>
      <c r="AB40" s="568"/>
      <c r="AC40" s="567">
        <v>6</v>
      </c>
      <c r="AD40" s="568"/>
      <c r="AE40" s="567">
        <v>0</v>
      </c>
      <c r="AF40" s="568"/>
      <c r="AG40" s="580">
        <v>6</v>
      </c>
      <c r="AH40" s="581"/>
      <c r="AI40" s="582"/>
      <c r="AJ40" s="598" t="s">
        <v>509</v>
      </c>
      <c r="AK40" s="599"/>
      <c r="AM40" s="35"/>
      <c r="AN40" s="127"/>
      <c r="AO40" s="127"/>
      <c r="AP40" s="127"/>
    </row>
    <row r="41" spans="1:42" s="33" customFormat="1" ht="20.45" customHeight="1" x14ac:dyDescent="0.4">
      <c r="B41" s="129">
        <f>'12.15 対戦Ｃ'!$B$41</f>
        <v>2</v>
      </c>
      <c r="C41" s="564" t="s">
        <v>394</v>
      </c>
      <c r="D41" s="565"/>
      <c r="E41" s="565"/>
      <c r="F41" s="565"/>
      <c r="G41" s="565"/>
      <c r="H41" s="565"/>
      <c r="I41" s="565"/>
      <c r="J41" s="565"/>
      <c r="K41" s="566"/>
      <c r="L41" s="567">
        <v>0</v>
      </c>
      <c r="M41" s="568"/>
      <c r="N41" s="233" t="str">
        <f>'12.15 対戦Ａ'!$S$40</f>
        <v>●</v>
      </c>
      <c r="O41" s="567">
        <v>5</v>
      </c>
      <c r="P41" s="568"/>
      <c r="Q41" s="604"/>
      <c r="R41" s="605"/>
      <c r="S41" s="605"/>
      <c r="T41" s="605"/>
      <c r="U41" s="606"/>
      <c r="V41" s="567">
        <v>0</v>
      </c>
      <c r="W41" s="568"/>
      <c r="X41" s="233" t="str">
        <f>'12.15 対戦Ａ'!$S$40</f>
        <v>●</v>
      </c>
      <c r="Y41" s="567">
        <v>1</v>
      </c>
      <c r="Z41" s="568"/>
      <c r="AA41" s="567">
        <v>0</v>
      </c>
      <c r="AB41" s="568"/>
      <c r="AC41" s="567">
        <v>0</v>
      </c>
      <c r="AD41" s="568"/>
      <c r="AE41" s="567">
        <v>6</v>
      </c>
      <c r="AF41" s="568"/>
      <c r="AG41" s="580">
        <v>-6</v>
      </c>
      <c r="AH41" s="581"/>
      <c r="AI41" s="582"/>
      <c r="AJ41" s="580" t="s">
        <v>507</v>
      </c>
      <c r="AK41" s="582"/>
      <c r="AM41" s="130"/>
      <c r="AN41" s="130"/>
      <c r="AO41" s="130"/>
      <c r="AP41" s="130"/>
    </row>
    <row r="42" spans="1:42" s="33" customFormat="1" ht="20.45" customHeight="1" x14ac:dyDescent="0.4">
      <c r="B42" s="38">
        <f>'12.15 対戦Ｃ'!$B$42</f>
        <v>3</v>
      </c>
      <c r="C42" s="564" t="s">
        <v>395</v>
      </c>
      <c r="D42" s="565"/>
      <c r="E42" s="565"/>
      <c r="F42" s="565"/>
      <c r="G42" s="565"/>
      <c r="H42" s="565"/>
      <c r="I42" s="565"/>
      <c r="J42" s="565"/>
      <c r="K42" s="566"/>
      <c r="L42" s="567">
        <v>0</v>
      </c>
      <c r="M42" s="568"/>
      <c r="N42" s="233" t="str">
        <f>'12.15 対戦Ａ'!$S$40</f>
        <v>●</v>
      </c>
      <c r="O42" s="567">
        <v>1</v>
      </c>
      <c r="P42" s="568"/>
      <c r="Q42" s="567">
        <v>1</v>
      </c>
      <c r="R42" s="568"/>
      <c r="S42" s="233" t="str">
        <f>'12.15 対戦Ａ'!$N$41</f>
        <v>○</v>
      </c>
      <c r="T42" s="567">
        <v>0</v>
      </c>
      <c r="U42" s="568"/>
      <c r="V42" s="604"/>
      <c r="W42" s="605"/>
      <c r="X42" s="605"/>
      <c r="Y42" s="605"/>
      <c r="Z42" s="606"/>
      <c r="AA42" s="567">
        <v>3</v>
      </c>
      <c r="AB42" s="568"/>
      <c r="AC42" s="567">
        <v>1</v>
      </c>
      <c r="AD42" s="568"/>
      <c r="AE42" s="567">
        <v>1</v>
      </c>
      <c r="AF42" s="568"/>
      <c r="AG42" s="580">
        <v>0</v>
      </c>
      <c r="AH42" s="581"/>
      <c r="AI42" s="582"/>
      <c r="AJ42" s="580" t="s">
        <v>508</v>
      </c>
      <c r="AK42" s="582"/>
      <c r="AM42" s="130"/>
      <c r="AN42" s="130"/>
      <c r="AO42" s="130"/>
      <c r="AP42" s="130"/>
    </row>
    <row r="43" spans="1:42" s="33" customFormat="1" ht="7.5" customHeight="1" x14ac:dyDescent="0.4">
      <c r="B43" s="46"/>
      <c r="C43" s="131"/>
      <c r="D43" s="131"/>
      <c r="E43" s="131"/>
      <c r="F43" s="131"/>
      <c r="G43" s="131"/>
      <c r="H43" s="131"/>
      <c r="I43" s="131"/>
      <c r="J43" s="131"/>
      <c r="K43" s="131"/>
      <c r="L43" s="46"/>
      <c r="M43" s="46"/>
      <c r="N43" s="46"/>
      <c r="O43" s="46"/>
      <c r="P43" s="46"/>
      <c r="Q43" s="46"/>
      <c r="R43" s="46"/>
      <c r="S43" s="46"/>
      <c r="T43" s="46"/>
      <c r="U43" s="46"/>
      <c r="V43" s="132"/>
      <c r="W43" s="132"/>
      <c r="X43" s="132"/>
      <c r="Y43" s="132"/>
      <c r="Z43" s="132"/>
      <c r="AA43" s="46"/>
      <c r="AB43" s="46"/>
      <c r="AC43" s="46"/>
      <c r="AD43" s="46"/>
      <c r="AE43" s="46"/>
      <c r="AF43" s="46"/>
      <c r="AG43" s="133"/>
      <c r="AH43" s="133"/>
      <c r="AI43" s="133"/>
      <c r="AJ43" s="133"/>
      <c r="AK43" s="133"/>
      <c r="AM43" s="130"/>
      <c r="AN43" s="130"/>
      <c r="AO43" s="130"/>
      <c r="AP43" s="130"/>
    </row>
    <row r="44" spans="1:42" s="1" customFormat="1" ht="7.5" customHeight="1" x14ac:dyDescent="0.4"/>
    <row r="45" spans="1:42" s="33" customFormat="1" ht="20.45" customHeight="1" x14ac:dyDescent="0.4">
      <c r="A45" s="188"/>
      <c r="B45" s="591" t="s">
        <v>397</v>
      </c>
      <c r="C45" s="592"/>
      <c r="D45" s="592"/>
      <c r="E45" s="592"/>
      <c r="F45" s="592"/>
      <c r="G45" s="592"/>
      <c r="H45" s="592"/>
      <c r="I45" s="592"/>
      <c r="J45" s="592"/>
      <c r="K45" s="593"/>
      <c r="L45" s="583" t="s">
        <v>396</v>
      </c>
      <c r="M45" s="584"/>
      <c r="N45" s="584"/>
      <c r="O45" s="584"/>
      <c r="P45" s="585"/>
      <c r="Q45" s="583" t="s">
        <v>398</v>
      </c>
      <c r="R45" s="584"/>
      <c r="S45" s="584"/>
      <c r="T45" s="584"/>
      <c r="U45" s="585"/>
      <c r="V45" s="583" t="s">
        <v>399</v>
      </c>
      <c r="W45" s="584"/>
      <c r="X45" s="584"/>
      <c r="Y45" s="584"/>
      <c r="Z45" s="585"/>
      <c r="AA45" s="567" t="s">
        <v>109</v>
      </c>
      <c r="AB45" s="568"/>
      <c r="AC45" s="567" t="s">
        <v>139</v>
      </c>
      <c r="AD45" s="568"/>
      <c r="AE45" s="567" t="s">
        <v>111</v>
      </c>
      <c r="AF45" s="568"/>
      <c r="AG45" s="580" t="s">
        <v>140</v>
      </c>
      <c r="AH45" s="581"/>
      <c r="AI45" s="582"/>
      <c r="AJ45" s="580" t="s">
        <v>110</v>
      </c>
      <c r="AK45" s="582"/>
      <c r="AL45" s="221"/>
      <c r="AM45" s="221"/>
      <c r="AN45" s="221"/>
      <c r="AO45" s="221"/>
      <c r="AP45" s="221"/>
    </row>
    <row r="46" spans="1:42" s="33" customFormat="1" ht="20.45" customHeight="1" x14ac:dyDescent="0.4">
      <c r="A46" s="221"/>
      <c r="B46" s="129">
        <v>4</v>
      </c>
      <c r="C46" s="564" t="s">
        <v>396</v>
      </c>
      <c r="D46" s="565"/>
      <c r="E46" s="565"/>
      <c r="F46" s="565"/>
      <c r="G46" s="565"/>
      <c r="H46" s="565"/>
      <c r="I46" s="565"/>
      <c r="J46" s="565"/>
      <c r="K46" s="566"/>
      <c r="L46" s="604"/>
      <c r="M46" s="605"/>
      <c r="N46" s="605"/>
      <c r="O46" s="605"/>
      <c r="P46" s="606"/>
      <c r="Q46" s="567">
        <v>13</v>
      </c>
      <c r="R46" s="568"/>
      <c r="S46" s="232" t="str">
        <f>'12.15 対戦Ａ'!$N$41</f>
        <v>○</v>
      </c>
      <c r="T46" s="567">
        <v>1</v>
      </c>
      <c r="U46" s="568"/>
      <c r="V46" s="567">
        <v>4</v>
      </c>
      <c r="W46" s="568"/>
      <c r="X46" s="232" t="str">
        <f>'12.15 対戦Ａ'!$N$41</f>
        <v>○</v>
      </c>
      <c r="Y46" s="567">
        <v>3</v>
      </c>
      <c r="Z46" s="568"/>
      <c r="AA46" s="567">
        <v>6</v>
      </c>
      <c r="AB46" s="568"/>
      <c r="AC46" s="567">
        <v>17</v>
      </c>
      <c r="AD46" s="568"/>
      <c r="AE46" s="567">
        <v>4</v>
      </c>
      <c r="AF46" s="568"/>
      <c r="AG46" s="580">
        <v>13</v>
      </c>
      <c r="AH46" s="581"/>
      <c r="AI46" s="582"/>
      <c r="AJ46" s="598" t="s">
        <v>509</v>
      </c>
      <c r="AK46" s="599"/>
      <c r="AL46" s="221"/>
      <c r="AM46" s="221"/>
      <c r="AN46" s="221"/>
      <c r="AO46" s="221"/>
      <c r="AP46" s="221"/>
    </row>
    <row r="47" spans="1:42" s="33" customFormat="1" ht="20.45" customHeight="1" x14ac:dyDescent="0.4">
      <c r="A47" s="221"/>
      <c r="B47" s="129">
        <v>5</v>
      </c>
      <c r="C47" s="564" t="s">
        <v>398</v>
      </c>
      <c r="D47" s="565"/>
      <c r="E47" s="565"/>
      <c r="F47" s="565"/>
      <c r="G47" s="565"/>
      <c r="H47" s="565"/>
      <c r="I47" s="565"/>
      <c r="J47" s="565"/>
      <c r="K47" s="566"/>
      <c r="L47" s="567">
        <v>1</v>
      </c>
      <c r="M47" s="568"/>
      <c r="N47" s="233" t="str">
        <f>'12.15 対戦Ａ'!$S$40</f>
        <v>●</v>
      </c>
      <c r="O47" s="567">
        <v>13</v>
      </c>
      <c r="P47" s="568"/>
      <c r="Q47" s="604"/>
      <c r="R47" s="605"/>
      <c r="S47" s="605"/>
      <c r="T47" s="605"/>
      <c r="U47" s="606"/>
      <c r="V47" s="567">
        <v>0</v>
      </c>
      <c r="W47" s="568"/>
      <c r="X47" s="233" t="str">
        <f>'12.15 対戦Ａ'!$S$40</f>
        <v>●</v>
      </c>
      <c r="Y47" s="567">
        <v>10</v>
      </c>
      <c r="Z47" s="568"/>
      <c r="AA47" s="567">
        <v>0</v>
      </c>
      <c r="AB47" s="568"/>
      <c r="AC47" s="567">
        <v>1</v>
      </c>
      <c r="AD47" s="568"/>
      <c r="AE47" s="567">
        <v>23</v>
      </c>
      <c r="AF47" s="568"/>
      <c r="AG47" s="580">
        <v>-22</v>
      </c>
      <c r="AH47" s="581"/>
      <c r="AI47" s="582"/>
      <c r="AJ47" s="580" t="s">
        <v>507</v>
      </c>
      <c r="AK47" s="582"/>
      <c r="AL47" s="221"/>
      <c r="AM47" s="221"/>
      <c r="AN47" s="221"/>
      <c r="AO47" s="221"/>
      <c r="AP47" s="221"/>
    </row>
    <row r="48" spans="1:42" s="33" customFormat="1" ht="20.45" customHeight="1" x14ac:dyDescent="0.4">
      <c r="A48" s="221"/>
      <c r="B48" s="38">
        <v>6</v>
      </c>
      <c r="C48" s="564" t="s">
        <v>399</v>
      </c>
      <c r="D48" s="565"/>
      <c r="E48" s="565"/>
      <c r="F48" s="565"/>
      <c r="G48" s="565"/>
      <c r="H48" s="565"/>
      <c r="I48" s="565"/>
      <c r="J48" s="565"/>
      <c r="K48" s="566"/>
      <c r="L48" s="567">
        <v>3</v>
      </c>
      <c r="M48" s="568"/>
      <c r="N48" s="233" t="str">
        <f>'12.15 対戦Ａ'!$S$40</f>
        <v>●</v>
      </c>
      <c r="O48" s="567">
        <v>4</v>
      </c>
      <c r="P48" s="568"/>
      <c r="Q48" s="567">
        <v>10</v>
      </c>
      <c r="R48" s="568"/>
      <c r="S48" s="233" t="str">
        <f>'12.15 対戦Ａ'!$N$41</f>
        <v>○</v>
      </c>
      <c r="T48" s="567">
        <v>0</v>
      </c>
      <c r="U48" s="568"/>
      <c r="V48" s="604"/>
      <c r="W48" s="605"/>
      <c r="X48" s="605"/>
      <c r="Y48" s="605"/>
      <c r="Z48" s="606"/>
      <c r="AA48" s="567">
        <v>3</v>
      </c>
      <c r="AB48" s="568"/>
      <c r="AC48" s="567">
        <v>13</v>
      </c>
      <c r="AD48" s="568"/>
      <c r="AE48" s="567">
        <v>4</v>
      </c>
      <c r="AF48" s="568"/>
      <c r="AG48" s="580">
        <v>9</v>
      </c>
      <c r="AH48" s="581"/>
      <c r="AI48" s="582"/>
      <c r="AJ48" s="580" t="s">
        <v>508</v>
      </c>
      <c r="AK48" s="582"/>
      <c r="AL48" s="221"/>
      <c r="AM48" s="221"/>
      <c r="AN48" s="221"/>
      <c r="AO48" s="221"/>
      <c r="AP48" s="221"/>
    </row>
    <row r="49" spans="1:42" s="33" customFormat="1" ht="22.5" customHeight="1" x14ac:dyDescent="0.4">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row>
    <row r="50" spans="1:42" s="33" customFormat="1" ht="7.5" customHeight="1" x14ac:dyDescent="0.4">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row>
    <row r="51" spans="1:42" ht="7.5" customHeight="1" x14ac:dyDescent="0.4">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row>
    <row r="52" spans="1:42" ht="28.5" customHeight="1" x14ac:dyDescent="0.4">
      <c r="A52" s="612" t="s">
        <v>261</v>
      </c>
      <c r="B52" s="612"/>
      <c r="C52" s="612"/>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row>
    <row r="53" spans="1:42" ht="12" customHeight="1" x14ac:dyDescent="0.4"/>
    <row r="54" spans="1:42" ht="11.25" customHeight="1" x14ac:dyDescent="0.4">
      <c r="A54" s="545" t="s">
        <v>238</v>
      </c>
      <c r="B54" s="546"/>
      <c r="C54" s="546"/>
      <c r="D54" s="546"/>
      <c r="E54" s="547"/>
      <c r="F54" s="551" t="s">
        <v>409</v>
      </c>
      <c r="G54" s="572"/>
      <c r="H54" s="572"/>
      <c r="I54" s="572"/>
      <c r="J54" s="572"/>
      <c r="K54" s="572"/>
      <c r="L54" s="572"/>
      <c r="M54" s="572"/>
      <c r="N54" s="572"/>
      <c r="O54" s="572"/>
      <c r="P54" s="572"/>
      <c r="Q54" s="572"/>
      <c r="R54" s="572"/>
      <c r="S54" s="572"/>
      <c r="T54" s="552" t="s">
        <v>141</v>
      </c>
      <c r="U54" s="572"/>
      <c r="V54" s="572"/>
      <c r="W54" s="573"/>
      <c r="Y54" s="551" t="s">
        <v>89</v>
      </c>
      <c r="Z54" s="552"/>
      <c r="AA54" s="552"/>
      <c r="AB54" s="551" t="s">
        <v>400</v>
      </c>
      <c r="AC54" s="552"/>
      <c r="AD54" s="552"/>
      <c r="AE54" s="552"/>
      <c r="AF54" s="552"/>
      <c r="AG54" s="552"/>
      <c r="AH54" s="552"/>
      <c r="AI54" s="552"/>
      <c r="AJ54" s="552"/>
      <c r="AK54" s="552"/>
      <c r="AL54" s="600"/>
      <c r="AM54" s="600"/>
      <c r="AN54" s="600"/>
      <c r="AO54" s="601"/>
    </row>
    <row r="55" spans="1:42" ht="11.25" customHeight="1" x14ac:dyDescent="0.4">
      <c r="A55" s="548"/>
      <c r="B55" s="549"/>
      <c r="C55" s="549"/>
      <c r="D55" s="549"/>
      <c r="E55" s="550"/>
      <c r="F55" s="614"/>
      <c r="G55" s="574"/>
      <c r="H55" s="574"/>
      <c r="I55" s="574"/>
      <c r="J55" s="574"/>
      <c r="K55" s="574"/>
      <c r="L55" s="574"/>
      <c r="M55" s="574"/>
      <c r="N55" s="574"/>
      <c r="O55" s="574"/>
      <c r="P55" s="574"/>
      <c r="Q55" s="574"/>
      <c r="R55" s="574"/>
      <c r="S55" s="574"/>
      <c r="T55" s="574"/>
      <c r="U55" s="574"/>
      <c r="V55" s="574"/>
      <c r="W55" s="575"/>
      <c r="Y55" s="553"/>
      <c r="Z55" s="554"/>
      <c r="AA55" s="554"/>
      <c r="AB55" s="553"/>
      <c r="AC55" s="554"/>
      <c r="AD55" s="554"/>
      <c r="AE55" s="554"/>
      <c r="AF55" s="554"/>
      <c r="AG55" s="554"/>
      <c r="AH55" s="554"/>
      <c r="AI55" s="554"/>
      <c r="AJ55" s="554"/>
      <c r="AK55" s="554"/>
      <c r="AL55" s="602"/>
      <c r="AM55" s="602"/>
      <c r="AN55" s="602"/>
      <c r="AO55" s="603"/>
    </row>
    <row r="56" spans="1:42" ht="11.25" customHeight="1" x14ac:dyDescent="0.4"/>
    <row r="57" spans="1:42" s="33" customFormat="1" ht="20.45" customHeight="1" x14ac:dyDescent="0.4">
      <c r="B57" s="591" t="str">
        <f>'12.15 対戦Ｄ'!$B$39</f>
        <v>g リーグ</v>
      </c>
      <c r="C57" s="592"/>
      <c r="D57" s="592"/>
      <c r="E57" s="592"/>
      <c r="F57" s="592"/>
      <c r="G57" s="592"/>
      <c r="H57" s="592"/>
      <c r="I57" s="592"/>
      <c r="J57" s="592"/>
      <c r="K57" s="593"/>
      <c r="L57" s="564" t="s">
        <v>402</v>
      </c>
      <c r="M57" s="565"/>
      <c r="N57" s="565"/>
      <c r="O57" s="565"/>
      <c r="P57" s="566"/>
      <c r="Q57" s="564" t="s">
        <v>403</v>
      </c>
      <c r="R57" s="565"/>
      <c r="S57" s="565"/>
      <c r="T57" s="565"/>
      <c r="U57" s="566"/>
      <c r="V57" s="564" t="s">
        <v>404</v>
      </c>
      <c r="W57" s="565"/>
      <c r="X57" s="565"/>
      <c r="Y57" s="565"/>
      <c r="Z57" s="566"/>
      <c r="AA57" s="567" t="s">
        <v>109</v>
      </c>
      <c r="AB57" s="568"/>
      <c r="AC57" s="567" t="s">
        <v>139</v>
      </c>
      <c r="AD57" s="568"/>
      <c r="AE57" s="567" t="s">
        <v>111</v>
      </c>
      <c r="AF57" s="568"/>
      <c r="AG57" s="580" t="s">
        <v>140</v>
      </c>
      <c r="AH57" s="581"/>
      <c r="AI57" s="582"/>
      <c r="AJ57" s="580" t="s">
        <v>110</v>
      </c>
      <c r="AK57" s="582"/>
      <c r="AM57" s="35"/>
      <c r="AN57" s="127"/>
      <c r="AO57" s="127"/>
      <c r="AP57" s="127"/>
    </row>
    <row r="58" spans="1:42" s="33" customFormat="1" ht="20.45" customHeight="1" x14ac:dyDescent="0.4">
      <c r="B58" s="129">
        <f>'12.15 対戦Ｄ'!$B$40</f>
        <v>1</v>
      </c>
      <c r="C58" s="564" t="s">
        <v>401</v>
      </c>
      <c r="D58" s="565"/>
      <c r="E58" s="565"/>
      <c r="F58" s="565"/>
      <c r="G58" s="565"/>
      <c r="H58" s="565"/>
      <c r="I58" s="565"/>
      <c r="J58" s="565"/>
      <c r="K58" s="566"/>
      <c r="L58" s="604"/>
      <c r="M58" s="605"/>
      <c r="N58" s="605"/>
      <c r="O58" s="605"/>
      <c r="P58" s="606"/>
      <c r="Q58" s="567">
        <v>7</v>
      </c>
      <c r="R58" s="568"/>
      <c r="S58" s="232" t="str">
        <f>'12.15 対戦Ａ'!$N$41</f>
        <v>○</v>
      </c>
      <c r="T58" s="567">
        <v>0</v>
      </c>
      <c r="U58" s="568"/>
      <c r="V58" s="567">
        <v>5</v>
      </c>
      <c r="W58" s="568"/>
      <c r="X58" s="232" t="str">
        <f>'12.15 対戦Ａ'!$N$41</f>
        <v>○</v>
      </c>
      <c r="Y58" s="567">
        <v>1</v>
      </c>
      <c r="Z58" s="568"/>
      <c r="AA58" s="567">
        <v>6</v>
      </c>
      <c r="AB58" s="568"/>
      <c r="AC58" s="567">
        <v>12</v>
      </c>
      <c r="AD58" s="568"/>
      <c r="AE58" s="567">
        <v>1</v>
      </c>
      <c r="AF58" s="568"/>
      <c r="AG58" s="580">
        <v>11</v>
      </c>
      <c r="AH58" s="581"/>
      <c r="AI58" s="582"/>
      <c r="AJ58" s="598" t="s">
        <v>509</v>
      </c>
      <c r="AK58" s="599"/>
      <c r="AM58" s="35"/>
      <c r="AN58" s="127"/>
      <c r="AO58" s="127"/>
      <c r="AP58" s="127"/>
    </row>
    <row r="59" spans="1:42" s="33" customFormat="1" ht="20.45" customHeight="1" x14ac:dyDescent="0.4">
      <c r="B59" s="129">
        <f>'12.15 対戦Ｄ'!$B$41</f>
        <v>2</v>
      </c>
      <c r="C59" s="564" t="s">
        <v>405</v>
      </c>
      <c r="D59" s="565"/>
      <c r="E59" s="565"/>
      <c r="F59" s="565"/>
      <c r="G59" s="565"/>
      <c r="H59" s="565"/>
      <c r="I59" s="565"/>
      <c r="J59" s="565"/>
      <c r="K59" s="566"/>
      <c r="L59" s="567">
        <v>0</v>
      </c>
      <c r="M59" s="568"/>
      <c r="N59" s="232" t="str">
        <f>'12.15 対戦Ａ'!$S$40</f>
        <v>●</v>
      </c>
      <c r="O59" s="567">
        <v>7</v>
      </c>
      <c r="P59" s="568"/>
      <c r="Q59" s="604"/>
      <c r="R59" s="605"/>
      <c r="S59" s="605"/>
      <c r="T59" s="605"/>
      <c r="U59" s="606"/>
      <c r="V59" s="567">
        <v>0</v>
      </c>
      <c r="W59" s="568"/>
      <c r="X59" s="232" t="str">
        <f>'12.15 対戦Ａ'!$S$40</f>
        <v>●</v>
      </c>
      <c r="Y59" s="567">
        <v>5</v>
      </c>
      <c r="Z59" s="568"/>
      <c r="AA59" s="567">
        <v>0</v>
      </c>
      <c r="AB59" s="568"/>
      <c r="AC59" s="567">
        <v>0</v>
      </c>
      <c r="AD59" s="568"/>
      <c r="AE59" s="567">
        <v>12</v>
      </c>
      <c r="AF59" s="568"/>
      <c r="AG59" s="580" t="s">
        <v>513</v>
      </c>
      <c r="AH59" s="581"/>
      <c r="AI59" s="582"/>
      <c r="AJ59" s="580" t="s">
        <v>507</v>
      </c>
      <c r="AK59" s="582"/>
      <c r="AM59" s="130"/>
      <c r="AN59" s="130"/>
      <c r="AO59" s="209"/>
      <c r="AP59" s="130"/>
    </row>
    <row r="60" spans="1:42" s="33" customFormat="1" ht="20.45" customHeight="1" x14ac:dyDescent="0.4">
      <c r="B60" s="38">
        <f>'12.15 対戦Ｄ'!$B$42</f>
        <v>3</v>
      </c>
      <c r="C60" s="564" t="s">
        <v>404</v>
      </c>
      <c r="D60" s="565"/>
      <c r="E60" s="565"/>
      <c r="F60" s="565"/>
      <c r="G60" s="565"/>
      <c r="H60" s="565"/>
      <c r="I60" s="565"/>
      <c r="J60" s="565"/>
      <c r="K60" s="566"/>
      <c r="L60" s="567">
        <v>0</v>
      </c>
      <c r="M60" s="568"/>
      <c r="N60" s="233" t="str">
        <f>'12.15 対戦Ａ'!$S$40</f>
        <v>●</v>
      </c>
      <c r="O60" s="567">
        <v>7</v>
      </c>
      <c r="P60" s="568"/>
      <c r="Q60" s="567">
        <v>5</v>
      </c>
      <c r="R60" s="568"/>
      <c r="S60" s="233" t="str">
        <f>'12.15 対戦Ａ'!$N$41</f>
        <v>○</v>
      </c>
      <c r="T60" s="567">
        <v>0</v>
      </c>
      <c r="U60" s="568"/>
      <c r="V60" s="604"/>
      <c r="W60" s="605"/>
      <c r="X60" s="605"/>
      <c r="Y60" s="605"/>
      <c r="Z60" s="606"/>
      <c r="AA60" s="567">
        <v>3</v>
      </c>
      <c r="AB60" s="568"/>
      <c r="AC60" s="567">
        <v>5</v>
      </c>
      <c r="AD60" s="568"/>
      <c r="AE60" s="567">
        <v>7</v>
      </c>
      <c r="AF60" s="568"/>
      <c r="AG60" s="580">
        <v>-2</v>
      </c>
      <c r="AH60" s="581"/>
      <c r="AI60" s="582"/>
      <c r="AJ60" s="580" t="s">
        <v>508</v>
      </c>
      <c r="AK60" s="582"/>
      <c r="AM60" s="130"/>
      <c r="AN60" s="130"/>
      <c r="AO60" s="130"/>
      <c r="AP60" s="130"/>
    </row>
    <row r="61" spans="1:42" s="33" customFormat="1" ht="7.5" customHeight="1" x14ac:dyDescent="0.4">
      <c r="B61" s="46"/>
      <c r="C61" s="131"/>
      <c r="D61" s="131"/>
      <c r="E61" s="131"/>
      <c r="F61" s="131"/>
      <c r="G61" s="131"/>
      <c r="H61" s="131"/>
      <c r="I61" s="131"/>
      <c r="J61" s="131"/>
      <c r="K61" s="131"/>
      <c r="L61" s="46"/>
      <c r="M61" s="46"/>
      <c r="N61" s="46"/>
      <c r="O61" s="46"/>
      <c r="P61" s="46"/>
      <c r="Q61" s="46"/>
      <c r="R61" s="46"/>
      <c r="S61" s="46"/>
      <c r="T61" s="46"/>
      <c r="U61" s="46"/>
      <c r="V61" s="132"/>
      <c r="W61" s="132"/>
      <c r="X61" s="132"/>
      <c r="Y61" s="132"/>
      <c r="Z61" s="132"/>
      <c r="AA61" s="590"/>
      <c r="AB61" s="590"/>
      <c r="AC61" s="590"/>
      <c r="AD61" s="590"/>
      <c r="AE61" s="590"/>
      <c r="AF61" s="590"/>
      <c r="AG61" s="610"/>
      <c r="AH61" s="610"/>
      <c r="AI61" s="610"/>
      <c r="AJ61" s="611"/>
      <c r="AK61" s="611"/>
      <c r="AM61" s="130"/>
      <c r="AN61" s="130"/>
      <c r="AO61" s="130"/>
      <c r="AP61" s="130"/>
    </row>
    <row r="62" spans="1:42" s="1" customFormat="1" ht="7.5" customHeight="1" x14ac:dyDescent="0.4"/>
    <row r="63" spans="1:42" s="33" customFormat="1" ht="20.45" customHeight="1" x14ac:dyDescent="0.4">
      <c r="B63" s="591" t="str">
        <f>'12.15 対戦Ｄ'!$B$45</f>
        <v>h リーグ</v>
      </c>
      <c r="C63" s="592"/>
      <c r="D63" s="592"/>
      <c r="E63" s="592"/>
      <c r="F63" s="592"/>
      <c r="G63" s="592"/>
      <c r="H63" s="592"/>
      <c r="I63" s="592"/>
      <c r="J63" s="592"/>
      <c r="K63" s="592"/>
      <c r="L63" s="594" t="s">
        <v>406</v>
      </c>
      <c r="M63" s="595"/>
      <c r="N63" s="595"/>
      <c r="O63" s="595"/>
      <c r="P63" s="596"/>
      <c r="Q63" s="594" t="s">
        <v>407</v>
      </c>
      <c r="R63" s="595"/>
      <c r="S63" s="595"/>
      <c r="T63" s="595"/>
      <c r="U63" s="596"/>
      <c r="V63" s="594" t="s">
        <v>408</v>
      </c>
      <c r="W63" s="595"/>
      <c r="X63" s="595"/>
      <c r="Y63" s="595"/>
      <c r="Z63" s="596"/>
      <c r="AA63" s="567" t="s">
        <v>109</v>
      </c>
      <c r="AB63" s="568"/>
      <c r="AC63" s="567" t="s">
        <v>139</v>
      </c>
      <c r="AD63" s="568"/>
      <c r="AE63" s="567" t="s">
        <v>111</v>
      </c>
      <c r="AF63" s="568"/>
      <c r="AG63" s="580" t="s">
        <v>140</v>
      </c>
      <c r="AH63" s="581"/>
      <c r="AI63" s="582"/>
      <c r="AJ63" s="580" t="s">
        <v>110</v>
      </c>
      <c r="AK63" s="582"/>
      <c r="AL63" s="189"/>
      <c r="AM63" s="182"/>
      <c r="AN63" s="182"/>
      <c r="AO63" s="182"/>
      <c r="AP63" s="182"/>
    </row>
    <row r="64" spans="1:42" s="33" customFormat="1" ht="20.45" customHeight="1" x14ac:dyDescent="0.4">
      <c r="B64" s="38">
        <f>'12.15 対戦Ｄ'!$B$46</f>
        <v>4</v>
      </c>
      <c r="C64" s="564" t="s">
        <v>406</v>
      </c>
      <c r="D64" s="565"/>
      <c r="E64" s="565"/>
      <c r="F64" s="565"/>
      <c r="G64" s="565"/>
      <c r="H64" s="565"/>
      <c r="I64" s="565"/>
      <c r="J64" s="565"/>
      <c r="K64" s="566"/>
      <c r="L64" s="604"/>
      <c r="M64" s="605"/>
      <c r="N64" s="605"/>
      <c r="O64" s="605"/>
      <c r="P64" s="606"/>
      <c r="Q64" s="567">
        <v>0</v>
      </c>
      <c r="R64" s="568"/>
      <c r="S64" s="232" t="str">
        <f>'12.15 対戦Ａ'!$S$40</f>
        <v>●</v>
      </c>
      <c r="T64" s="567">
        <v>1</v>
      </c>
      <c r="U64" s="568"/>
      <c r="V64" s="567">
        <v>0</v>
      </c>
      <c r="W64" s="568"/>
      <c r="X64" s="232" t="str">
        <f>'12.15 対戦Ａ'!$S$40</f>
        <v>●</v>
      </c>
      <c r="Y64" s="567">
        <v>1</v>
      </c>
      <c r="Z64" s="568"/>
      <c r="AA64" s="567">
        <v>0</v>
      </c>
      <c r="AB64" s="568"/>
      <c r="AC64" s="567">
        <v>0</v>
      </c>
      <c r="AD64" s="568"/>
      <c r="AE64" s="567">
        <v>2</v>
      </c>
      <c r="AF64" s="568"/>
      <c r="AG64" s="580">
        <v>-2</v>
      </c>
      <c r="AH64" s="581"/>
      <c r="AI64" s="582"/>
      <c r="AJ64" s="580" t="s">
        <v>507</v>
      </c>
      <c r="AK64" s="582"/>
      <c r="AL64" s="178"/>
      <c r="AM64" s="182"/>
      <c r="AN64" s="182"/>
      <c r="AO64" s="182"/>
      <c r="AP64" s="182"/>
    </row>
    <row r="65" spans="1:42" s="33" customFormat="1" ht="20.45" customHeight="1" x14ac:dyDescent="0.4">
      <c r="B65" s="38">
        <f>'12.15 対戦Ｄ'!$B$47</f>
        <v>5</v>
      </c>
      <c r="C65" s="564" t="s">
        <v>407</v>
      </c>
      <c r="D65" s="565"/>
      <c r="E65" s="565"/>
      <c r="F65" s="565"/>
      <c r="G65" s="565"/>
      <c r="H65" s="565"/>
      <c r="I65" s="565"/>
      <c r="J65" s="565"/>
      <c r="K65" s="566"/>
      <c r="L65" s="567">
        <v>1</v>
      </c>
      <c r="M65" s="568"/>
      <c r="N65" s="232" t="str">
        <f>'12.15 対戦Ａ'!$N$41</f>
        <v>○</v>
      </c>
      <c r="O65" s="567">
        <v>0</v>
      </c>
      <c r="P65" s="568"/>
      <c r="Q65" s="604"/>
      <c r="R65" s="605"/>
      <c r="S65" s="605"/>
      <c r="T65" s="605"/>
      <c r="U65" s="606"/>
      <c r="V65" s="567">
        <v>1</v>
      </c>
      <c r="W65" s="568"/>
      <c r="X65" s="232" t="str">
        <f>'12.15 対戦Ａ'!$N$41</f>
        <v>○</v>
      </c>
      <c r="Y65" s="567">
        <v>0</v>
      </c>
      <c r="Z65" s="568"/>
      <c r="AA65" s="567">
        <v>6</v>
      </c>
      <c r="AB65" s="568"/>
      <c r="AC65" s="567">
        <v>2</v>
      </c>
      <c r="AD65" s="568"/>
      <c r="AE65" s="567">
        <v>0</v>
      </c>
      <c r="AF65" s="568"/>
      <c r="AG65" s="580">
        <v>2</v>
      </c>
      <c r="AH65" s="581"/>
      <c r="AI65" s="582"/>
      <c r="AJ65" s="598" t="s">
        <v>509</v>
      </c>
      <c r="AK65" s="599"/>
      <c r="AL65" s="178"/>
      <c r="AM65" s="182"/>
      <c r="AN65" s="182"/>
      <c r="AO65" s="182"/>
      <c r="AP65" s="182"/>
    </row>
    <row r="66" spans="1:42" s="33" customFormat="1" ht="20.45" customHeight="1" x14ac:dyDescent="0.4">
      <c r="B66" s="38">
        <f>'12.15 対戦Ｄ'!$B$48</f>
        <v>6</v>
      </c>
      <c r="C66" s="564" t="s">
        <v>408</v>
      </c>
      <c r="D66" s="565"/>
      <c r="E66" s="565"/>
      <c r="F66" s="565"/>
      <c r="G66" s="565"/>
      <c r="H66" s="565"/>
      <c r="I66" s="565"/>
      <c r="J66" s="565"/>
      <c r="K66" s="566"/>
      <c r="L66" s="567">
        <v>1</v>
      </c>
      <c r="M66" s="568"/>
      <c r="N66" s="233" t="str">
        <f>'12.15 対戦Ａ'!$N$41</f>
        <v>○</v>
      </c>
      <c r="O66" s="567">
        <v>0</v>
      </c>
      <c r="P66" s="568"/>
      <c r="Q66" s="567">
        <v>0</v>
      </c>
      <c r="R66" s="568"/>
      <c r="S66" s="233" t="str">
        <f>'12.15 対戦Ａ'!$S$40</f>
        <v>●</v>
      </c>
      <c r="T66" s="567">
        <v>1</v>
      </c>
      <c r="U66" s="568"/>
      <c r="V66" s="604"/>
      <c r="W66" s="605"/>
      <c r="X66" s="605"/>
      <c r="Y66" s="605"/>
      <c r="Z66" s="606"/>
      <c r="AA66" s="567">
        <v>3</v>
      </c>
      <c r="AB66" s="568"/>
      <c r="AC66" s="567">
        <v>1</v>
      </c>
      <c r="AD66" s="568"/>
      <c r="AE66" s="567">
        <v>1</v>
      </c>
      <c r="AF66" s="568"/>
      <c r="AG66" s="580">
        <v>0</v>
      </c>
      <c r="AH66" s="581"/>
      <c r="AI66" s="582"/>
      <c r="AJ66" s="580" t="s">
        <v>508</v>
      </c>
      <c r="AK66" s="582"/>
      <c r="AL66" s="178"/>
      <c r="AM66" s="182"/>
      <c r="AN66" s="182"/>
      <c r="AO66" s="182"/>
      <c r="AP66" s="182"/>
    </row>
    <row r="67" spans="1:42" s="33" customFormat="1" ht="15.6" customHeight="1" x14ac:dyDescent="0.4">
      <c r="A67" s="188"/>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8"/>
      <c r="AN67" s="208"/>
      <c r="AO67" s="208"/>
      <c r="AP67" s="208"/>
    </row>
    <row r="68" spans="1:42" s="33" customFormat="1" ht="15.6" customHeight="1" thickBot="1" x14ac:dyDescent="0.45">
      <c r="A68" s="188"/>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row>
    <row r="69" spans="1:42" ht="15" customHeight="1" x14ac:dyDescent="0.4">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row>
    <row r="70" spans="1:42" ht="15" customHeight="1" x14ac:dyDescent="0.4"/>
    <row r="71" spans="1:42" ht="11.25" customHeight="1" x14ac:dyDescent="0.4">
      <c r="A71" s="545"/>
      <c r="B71" s="546"/>
      <c r="C71" s="546"/>
      <c r="D71" s="546"/>
      <c r="E71" s="547"/>
      <c r="F71" s="551">
        <f>'12.15 対戦Ｅ'!$F$3</f>
        <v>0</v>
      </c>
      <c r="G71" s="572"/>
      <c r="H71" s="572"/>
      <c r="I71" s="572"/>
      <c r="J71" s="572"/>
      <c r="K71" s="572"/>
      <c r="L71" s="572"/>
      <c r="M71" s="572"/>
      <c r="N71" s="572"/>
      <c r="O71" s="572"/>
      <c r="P71" s="572"/>
      <c r="Q71" s="572"/>
      <c r="R71" s="572"/>
      <c r="S71" s="572"/>
      <c r="T71" s="552" t="s">
        <v>141</v>
      </c>
      <c r="U71" s="572"/>
      <c r="V71" s="572"/>
      <c r="W71" s="573"/>
      <c r="Y71" s="551" t="s">
        <v>89</v>
      </c>
      <c r="Z71" s="552"/>
      <c r="AA71" s="552"/>
      <c r="AB71" s="551">
        <f>'12.15 対戦Ｅ'!$S$3</f>
        <v>0</v>
      </c>
      <c r="AC71" s="552"/>
      <c r="AD71" s="552"/>
      <c r="AE71" s="552"/>
      <c r="AF71" s="552"/>
      <c r="AG71" s="552"/>
      <c r="AH71" s="552"/>
      <c r="AI71" s="552"/>
      <c r="AJ71" s="552"/>
      <c r="AK71" s="552"/>
      <c r="AL71" s="600"/>
      <c r="AM71" s="600"/>
      <c r="AN71" s="600"/>
      <c r="AO71" s="601"/>
    </row>
    <row r="72" spans="1:42" ht="11.25" customHeight="1" x14ac:dyDescent="0.4">
      <c r="A72" s="548"/>
      <c r="B72" s="549"/>
      <c r="C72" s="549"/>
      <c r="D72" s="549"/>
      <c r="E72" s="550"/>
      <c r="F72" s="614"/>
      <c r="G72" s="574"/>
      <c r="H72" s="574"/>
      <c r="I72" s="574"/>
      <c r="J72" s="574"/>
      <c r="K72" s="574"/>
      <c r="L72" s="574"/>
      <c r="M72" s="574"/>
      <c r="N72" s="574"/>
      <c r="O72" s="574"/>
      <c r="P72" s="574"/>
      <c r="Q72" s="574"/>
      <c r="R72" s="574"/>
      <c r="S72" s="574"/>
      <c r="T72" s="574"/>
      <c r="U72" s="574"/>
      <c r="V72" s="574"/>
      <c r="W72" s="575"/>
      <c r="Y72" s="553"/>
      <c r="Z72" s="554"/>
      <c r="AA72" s="554"/>
      <c r="AB72" s="553"/>
      <c r="AC72" s="554"/>
      <c r="AD72" s="554"/>
      <c r="AE72" s="554"/>
      <c r="AF72" s="554"/>
      <c r="AG72" s="554"/>
      <c r="AH72" s="554"/>
      <c r="AI72" s="554"/>
      <c r="AJ72" s="554"/>
      <c r="AK72" s="554"/>
      <c r="AL72" s="602"/>
      <c r="AM72" s="602"/>
      <c r="AN72" s="602"/>
      <c r="AO72" s="603"/>
    </row>
    <row r="73" spans="1:42" ht="11.25" customHeight="1" x14ac:dyDescent="0.4"/>
    <row r="74" spans="1:42" s="33" customFormat="1" ht="22.5" customHeight="1" x14ac:dyDescent="0.4">
      <c r="B74" s="591"/>
      <c r="C74" s="592"/>
      <c r="D74" s="592"/>
      <c r="E74" s="592"/>
      <c r="F74" s="592"/>
      <c r="G74" s="592"/>
      <c r="H74" s="592"/>
      <c r="I74" s="592"/>
      <c r="J74" s="592"/>
      <c r="K74" s="593"/>
      <c r="L74" s="594">
        <f>'12.15 対戦Ｅ'!$L$39</f>
        <v>0</v>
      </c>
      <c r="M74" s="595"/>
      <c r="N74" s="595"/>
      <c r="O74" s="595"/>
      <c r="P74" s="596"/>
      <c r="Q74" s="594">
        <f>'12.15 対戦Ｅ'!$Q$39</f>
        <v>0</v>
      </c>
      <c r="R74" s="595"/>
      <c r="S74" s="595"/>
      <c r="T74" s="595"/>
      <c r="U74" s="596"/>
      <c r="V74" s="594">
        <f>'12.15 対戦Ｅ'!$V$39</f>
        <v>0</v>
      </c>
      <c r="W74" s="595"/>
      <c r="X74" s="595"/>
      <c r="Y74" s="595"/>
      <c r="Z74" s="596"/>
      <c r="AA74" s="561" t="s">
        <v>109</v>
      </c>
      <c r="AB74" s="563"/>
      <c r="AC74" s="561" t="s">
        <v>139</v>
      </c>
      <c r="AD74" s="563"/>
      <c r="AE74" s="561" t="s">
        <v>111</v>
      </c>
      <c r="AF74" s="563"/>
      <c r="AG74" s="537" t="s">
        <v>140</v>
      </c>
      <c r="AH74" s="597"/>
      <c r="AI74" s="520"/>
      <c r="AJ74" s="537" t="s">
        <v>110</v>
      </c>
      <c r="AK74" s="520"/>
      <c r="AM74" s="35"/>
      <c r="AN74" s="127"/>
      <c r="AO74" s="127"/>
      <c r="AP74" s="127"/>
    </row>
    <row r="75" spans="1:42" s="33" customFormat="1" ht="22.5" customHeight="1" x14ac:dyDescent="0.4">
      <c r="B75" s="129">
        <f>'12.15 対戦Ｅ'!$B$40</f>
        <v>1</v>
      </c>
      <c r="C75" s="594">
        <f>'12.15 対戦Ｅ'!$C$40</f>
        <v>0</v>
      </c>
      <c r="D75" s="595"/>
      <c r="E75" s="595"/>
      <c r="F75" s="595"/>
      <c r="G75" s="595"/>
      <c r="H75" s="595"/>
      <c r="I75" s="595"/>
      <c r="J75" s="595"/>
      <c r="K75" s="596"/>
      <c r="L75" s="586"/>
      <c r="M75" s="587"/>
      <c r="N75" s="587"/>
      <c r="O75" s="587"/>
      <c r="P75" s="588"/>
      <c r="Q75" s="561"/>
      <c r="R75" s="563"/>
      <c r="S75" s="129" t="str">
        <f>'12.15 対戦Ａ'!$S$40</f>
        <v>●</v>
      </c>
      <c r="T75" s="561"/>
      <c r="U75" s="563"/>
      <c r="V75" s="561"/>
      <c r="W75" s="563"/>
      <c r="X75" s="129"/>
      <c r="Y75" s="561"/>
      <c r="Z75" s="563"/>
      <c r="AA75" s="561"/>
      <c r="AB75" s="563"/>
      <c r="AC75" s="561"/>
      <c r="AD75" s="563"/>
      <c r="AE75" s="561"/>
      <c r="AF75" s="563"/>
      <c r="AG75" s="537"/>
      <c r="AH75" s="597"/>
      <c r="AI75" s="520"/>
      <c r="AJ75" s="537"/>
      <c r="AK75" s="520"/>
      <c r="AM75" s="35"/>
      <c r="AN75" s="127"/>
      <c r="AO75" s="127"/>
      <c r="AP75" s="127"/>
    </row>
    <row r="76" spans="1:42" s="33" customFormat="1" ht="22.5" customHeight="1" x14ac:dyDescent="0.4">
      <c r="B76" s="129">
        <f>'12.15 対戦Ｅ'!$B$41</f>
        <v>2</v>
      </c>
      <c r="C76" s="594">
        <f>'12.15 対戦Ｅ'!$C$41</f>
        <v>0</v>
      </c>
      <c r="D76" s="595"/>
      <c r="E76" s="595"/>
      <c r="F76" s="595"/>
      <c r="G76" s="595"/>
      <c r="H76" s="595"/>
      <c r="I76" s="595"/>
      <c r="J76" s="595"/>
      <c r="K76" s="596"/>
      <c r="L76" s="561"/>
      <c r="M76" s="563"/>
      <c r="N76" s="129" t="str">
        <f>'12.15 対戦Ａ'!$N$41</f>
        <v>○</v>
      </c>
      <c r="O76" s="561"/>
      <c r="P76" s="563"/>
      <c r="Q76" s="586"/>
      <c r="R76" s="587"/>
      <c r="S76" s="587"/>
      <c r="T76" s="587"/>
      <c r="U76" s="588"/>
      <c r="V76" s="561"/>
      <c r="W76" s="563"/>
      <c r="X76" s="129" t="str">
        <f>'12.15 対戦Ａ'!$X$41</f>
        <v>△</v>
      </c>
      <c r="Y76" s="561"/>
      <c r="Z76" s="563"/>
      <c r="AA76" s="561"/>
      <c r="AB76" s="563"/>
      <c r="AC76" s="561"/>
      <c r="AD76" s="563"/>
      <c r="AE76" s="561"/>
      <c r="AF76" s="563"/>
      <c r="AG76" s="537"/>
      <c r="AH76" s="597"/>
      <c r="AI76" s="520"/>
      <c r="AJ76" s="537"/>
      <c r="AK76" s="520"/>
      <c r="AM76" s="130"/>
      <c r="AN76" s="130"/>
      <c r="AO76" s="130"/>
      <c r="AP76" s="130"/>
    </row>
    <row r="77" spans="1:42" s="33" customFormat="1" ht="22.5" customHeight="1" x14ac:dyDescent="0.4">
      <c r="B77" s="38">
        <f>'12.15 対戦Ｅ'!$B$42</f>
        <v>3</v>
      </c>
      <c r="C77" s="594">
        <f>'12.15 対戦Ｅ'!$C$42</f>
        <v>0</v>
      </c>
      <c r="D77" s="595"/>
      <c r="E77" s="595"/>
      <c r="F77" s="595"/>
      <c r="G77" s="595"/>
      <c r="H77" s="595"/>
      <c r="I77" s="595"/>
      <c r="J77" s="595"/>
      <c r="K77" s="596"/>
      <c r="L77" s="561"/>
      <c r="M77" s="563"/>
      <c r="N77" s="38"/>
      <c r="O77" s="561"/>
      <c r="P77" s="563"/>
      <c r="Q77" s="561"/>
      <c r="R77" s="563"/>
      <c r="S77" s="38" t="str">
        <f>'12.15 対戦Ａ'!$S$42</f>
        <v>△</v>
      </c>
      <c r="T77" s="561"/>
      <c r="U77" s="563"/>
      <c r="V77" s="586"/>
      <c r="W77" s="587"/>
      <c r="X77" s="587"/>
      <c r="Y77" s="587"/>
      <c r="Z77" s="588"/>
      <c r="AA77" s="561"/>
      <c r="AB77" s="563"/>
      <c r="AC77" s="561"/>
      <c r="AD77" s="563"/>
      <c r="AE77" s="561"/>
      <c r="AF77" s="563"/>
      <c r="AG77" s="537"/>
      <c r="AH77" s="597"/>
      <c r="AI77" s="520"/>
      <c r="AJ77" s="537"/>
      <c r="AK77" s="520"/>
      <c r="AM77" s="130"/>
      <c r="AN77" s="130"/>
      <c r="AO77" s="130"/>
      <c r="AP77" s="130"/>
    </row>
    <row r="78" spans="1:42" s="33" customFormat="1" ht="7.5" customHeight="1" x14ac:dyDescent="0.4">
      <c r="B78" s="46"/>
      <c r="C78" s="131"/>
      <c r="D78" s="131"/>
      <c r="E78" s="131"/>
      <c r="F78" s="131"/>
      <c r="G78" s="131"/>
      <c r="H78" s="131"/>
      <c r="I78" s="131"/>
      <c r="J78" s="131"/>
      <c r="K78" s="131"/>
      <c r="L78" s="46"/>
      <c r="M78" s="46"/>
      <c r="N78" s="46"/>
      <c r="O78" s="46"/>
      <c r="P78" s="46"/>
      <c r="Q78" s="46"/>
      <c r="R78" s="46"/>
      <c r="S78" s="46"/>
      <c r="T78" s="46"/>
      <c r="U78" s="46"/>
      <c r="V78" s="132"/>
      <c r="W78" s="132"/>
      <c r="X78" s="132"/>
      <c r="Y78" s="132"/>
      <c r="Z78" s="132"/>
      <c r="AA78" s="46"/>
      <c r="AB78" s="46"/>
      <c r="AC78" s="46"/>
      <c r="AD78" s="46"/>
      <c r="AE78" s="46"/>
      <c r="AF78" s="46"/>
      <c r="AG78" s="133"/>
      <c r="AH78" s="133"/>
      <c r="AI78" s="133"/>
      <c r="AJ78" s="133"/>
      <c r="AK78" s="133"/>
      <c r="AM78" s="130"/>
      <c r="AN78" s="130"/>
      <c r="AO78" s="130"/>
      <c r="AP78" s="130"/>
    </row>
    <row r="79" spans="1:42" s="1" customFormat="1" ht="7.5" customHeight="1" x14ac:dyDescent="0.4"/>
    <row r="80" spans="1:42" s="33" customFormat="1" ht="22.5" customHeight="1" x14ac:dyDescent="0.4">
      <c r="B80" s="591"/>
      <c r="C80" s="592"/>
      <c r="D80" s="592"/>
      <c r="E80" s="592"/>
      <c r="F80" s="592"/>
      <c r="G80" s="592"/>
      <c r="H80" s="592"/>
      <c r="I80" s="592"/>
      <c r="J80" s="592"/>
      <c r="K80" s="593"/>
      <c r="L80" s="594">
        <f>'12.15 対戦Ｅ'!$L$45</f>
        <v>0</v>
      </c>
      <c r="M80" s="595"/>
      <c r="N80" s="595"/>
      <c r="O80" s="595"/>
      <c r="P80" s="596"/>
      <c r="Q80" s="594">
        <f>'12.15 対戦Ｅ'!$Q$45</f>
        <v>0</v>
      </c>
      <c r="R80" s="595"/>
      <c r="S80" s="595"/>
      <c r="T80" s="595"/>
      <c r="U80" s="596"/>
      <c r="V80" s="594" t="e">
        <f>'12.15 対戦Ｅ'!$V$45</f>
        <v>#REF!</v>
      </c>
      <c r="W80" s="595"/>
      <c r="X80" s="595"/>
      <c r="Y80" s="595"/>
      <c r="Z80" s="596"/>
      <c r="AA80" s="594" t="e">
        <f>'12.15 対戦Ｅ'!$AA$45</f>
        <v>#REF!</v>
      </c>
      <c r="AB80" s="595"/>
      <c r="AC80" s="595"/>
      <c r="AD80" s="595"/>
      <c r="AE80" s="596"/>
      <c r="AF80" s="561" t="s">
        <v>98</v>
      </c>
      <c r="AG80" s="563"/>
      <c r="AH80" s="561" t="s">
        <v>99</v>
      </c>
      <c r="AI80" s="563"/>
      <c r="AJ80" s="561" t="s">
        <v>100</v>
      </c>
      <c r="AK80" s="563"/>
      <c r="AL80" s="537" t="s">
        <v>101</v>
      </c>
      <c r="AM80" s="597"/>
      <c r="AN80" s="520"/>
      <c r="AO80" s="561" t="s">
        <v>102</v>
      </c>
      <c r="AP80" s="563"/>
    </row>
    <row r="81" spans="2:42" s="33" customFormat="1" ht="22.5" customHeight="1" x14ac:dyDescent="0.4">
      <c r="B81" s="38">
        <f>'12.15 対戦Ｅ'!$B$46</f>
        <v>4</v>
      </c>
      <c r="C81" s="594">
        <f>'12.15 対戦Ｅ'!$C$46</f>
        <v>0</v>
      </c>
      <c r="D81" s="595"/>
      <c r="E81" s="595"/>
      <c r="F81" s="595"/>
      <c r="G81" s="595"/>
      <c r="H81" s="595"/>
      <c r="I81" s="595"/>
      <c r="J81" s="595"/>
      <c r="K81" s="596"/>
      <c r="L81" s="618"/>
      <c r="M81" s="619"/>
      <c r="N81" s="619"/>
      <c r="O81" s="619"/>
      <c r="P81" s="620"/>
      <c r="Q81" s="561"/>
      <c r="R81" s="563"/>
      <c r="S81" s="129" t="str">
        <f>'12.15 対戦Ａ'!$S$46</f>
        <v>○</v>
      </c>
      <c r="T81" s="561"/>
      <c r="U81" s="563"/>
      <c r="V81" s="561"/>
      <c r="W81" s="563"/>
      <c r="X81" s="129"/>
      <c r="Y81" s="561"/>
      <c r="Z81" s="563"/>
      <c r="AA81" s="561"/>
      <c r="AB81" s="563"/>
      <c r="AC81" s="129" t="str">
        <f>'12.15 対戦Ａ'!$AC$46</f>
        <v>●</v>
      </c>
      <c r="AD81" s="561"/>
      <c r="AE81" s="563"/>
      <c r="AF81" s="561"/>
      <c r="AG81" s="563"/>
      <c r="AH81" s="561"/>
      <c r="AI81" s="563"/>
      <c r="AJ81" s="561"/>
      <c r="AK81" s="563"/>
      <c r="AL81" s="615"/>
      <c r="AM81" s="616"/>
      <c r="AN81" s="617"/>
      <c r="AO81" s="561"/>
      <c r="AP81" s="563"/>
    </row>
    <row r="82" spans="2:42" s="33" customFormat="1" ht="22.5" customHeight="1" x14ac:dyDescent="0.4">
      <c r="B82" s="38">
        <f>'12.15 対戦Ｅ'!$B$47</f>
        <v>5</v>
      </c>
      <c r="C82" s="594">
        <f>'12.15 対戦Ｅ'!$C$47</f>
        <v>0</v>
      </c>
      <c r="D82" s="595"/>
      <c r="E82" s="595"/>
      <c r="F82" s="595"/>
      <c r="G82" s="595"/>
      <c r="H82" s="595"/>
      <c r="I82" s="595"/>
      <c r="J82" s="595"/>
      <c r="K82" s="596"/>
      <c r="L82" s="561"/>
      <c r="M82" s="563"/>
      <c r="N82" s="129" t="str">
        <f>'12.15 対戦Ａ'!$N$47</f>
        <v>●</v>
      </c>
      <c r="O82" s="561"/>
      <c r="P82" s="563"/>
      <c r="Q82" s="618"/>
      <c r="R82" s="619"/>
      <c r="S82" s="619"/>
      <c r="T82" s="619"/>
      <c r="U82" s="620"/>
      <c r="V82" s="561"/>
      <c r="W82" s="563"/>
      <c r="X82" s="129"/>
      <c r="Y82" s="561"/>
      <c r="Z82" s="563"/>
      <c r="AA82" s="561"/>
      <c r="AB82" s="563"/>
      <c r="AC82" s="129"/>
      <c r="AD82" s="561"/>
      <c r="AE82" s="563"/>
      <c r="AF82" s="561"/>
      <c r="AG82" s="563"/>
      <c r="AH82" s="561"/>
      <c r="AI82" s="563"/>
      <c r="AJ82" s="561"/>
      <c r="AK82" s="563"/>
      <c r="AL82" s="615"/>
      <c r="AM82" s="616"/>
      <c r="AN82" s="617"/>
      <c r="AO82" s="561"/>
      <c r="AP82" s="563"/>
    </row>
    <row r="83" spans="2:42" s="33" customFormat="1" ht="22.5" customHeight="1" x14ac:dyDescent="0.4">
      <c r="B83" s="38">
        <f>'12.15 対戦Ｅ'!$B$48</f>
        <v>6</v>
      </c>
      <c r="C83" s="594" t="e">
        <f>'12.15 対戦Ｅ'!$C$48</f>
        <v>#REF!</v>
      </c>
      <c r="D83" s="595"/>
      <c r="E83" s="595"/>
      <c r="F83" s="595"/>
      <c r="G83" s="595"/>
      <c r="H83" s="595"/>
      <c r="I83" s="595"/>
      <c r="J83" s="595"/>
      <c r="K83" s="596"/>
      <c r="L83" s="561"/>
      <c r="M83" s="563"/>
      <c r="N83" s="129" t="str">
        <f>'12.15 対戦Ａ'!$N$48</f>
        <v>○</v>
      </c>
      <c r="O83" s="561"/>
      <c r="P83" s="563"/>
      <c r="Q83" s="561"/>
      <c r="R83" s="563"/>
      <c r="S83" s="129" t="str">
        <f>'12.15 対戦Ａ'!$S$48</f>
        <v>○</v>
      </c>
      <c r="T83" s="561"/>
      <c r="U83" s="563"/>
      <c r="V83" s="618"/>
      <c r="W83" s="619"/>
      <c r="X83" s="619"/>
      <c r="Y83" s="619"/>
      <c r="Z83" s="620"/>
      <c r="AA83" s="561"/>
      <c r="AB83" s="563"/>
      <c r="AC83" s="129" t="str">
        <f>'12.15 対戦Ａ'!$AC$48</f>
        <v>○</v>
      </c>
      <c r="AD83" s="561"/>
      <c r="AE83" s="563"/>
      <c r="AF83" s="561"/>
      <c r="AG83" s="563"/>
      <c r="AH83" s="561"/>
      <c r="AI83" s="563"/>
      <c r="AJ83" s="561"/>
      <c r="AK83" s="563"/>
      <c r="AL83" s="615"/>
      <c r="AM83" s="616"/>
      <c r="AN83" s="617"/>
      <c r="AO83" s="561"/>
      <c r="AP83" s="563"/>
    </row>
    <row r="84" spans="2:42" s="33" customFormat="1" ht="22.5" customHeight="1" x14ac:dyDescent="0.4">
      <c r="B84" s="38">
        <f>'12.15 対戦Ｅ'!$B$49</f>
        <v>7</v>
      </c>
      <c r="C84" s="594" t="e">
        <f>'12.15 対戦Ｅ'!$C$49</f>
        <v>#REF!</v>
      </c>
      <c r="D84" s="595"/>
      <c r="E84" s="595"/>
      <c r="F84" s="595"/>
      <c r="G84" s="595"/>
      <c r="H84" s="595"/>
      <c r="I84" s="595"/>
      <c r="J84" s="595"/>
      <c r="K84" s="596"/>
      <c r="L84" s="561"/>
      <c r="M84" s="563"/>
      <c r="N84" s="38" t="str">
        <f>'12.15 対戦Ａ'!$N$49</f>
        <v>○</v>
      </c>
      <c r="O84" s="561"/>
      <c r="P84" s="563"/>
      <c r="Q84" s="561"/>
      <c r="R84" s="563"/>
      <c r="S84" s="38" t="str">
        <f>'12.15 対戦Ａ'!$S$49</f>
        <v>○</v>
      </c>
      <c r="T84" s="561"/>
      <c r="U84" s="563"/>
      <c r="V84" s="561"/>
      <c r="W84" s="563"/>
      <c r="X84" s="38" t="str">
        <f>'12.15 対戦Ａ'!$X$49</f>
        <v>●</v>
      </c>
      <c r="Y84" s="561"/>
      <c r="Z84" s="563"/>
      <c r="AA84" s="621"/>
      <c r="AB84" s="621"/>
      <c r="AC84" s="621"/>
      <c r="AD84" s="621"/>
      <c r="AE84" s="621"/>
      <c r="AF84" s="561"/>
      <c r="AG84" s="563"/>
      <c r="AH84" s="561"/>
      <c r="AI84" s="563"/>
      <c r="AJ84" s="561"/>
      <c r="AK84" s="563"/>
      <c r="AL84" s="561"/>
      <c r="AM84" s="562"/>
      <c r="AN84" s="563"/>
      <c r="AO84" s="561"/>
      <c r="AP84" s="563"/>
    </row>
    <row r="85" spans="2:42" ht="7.5" customHeight="1" x14ac:dyDescent="0.4"/>
    <row r="86" spans="2:42" ht="7.5" customHeight="1" x14ac:dyDescent="0.4"/>
  </sheetData>
  <mergeCells count="533">
    <mergeCell ref="AG41:AI41"/>
    <mergeCell ref="AJ41:AK41"/>
    <mergeCell ref="F20:S21"/>
    <mergeCell ref="T20:W21"/>
    <mergeCell ref="F36:S37"/>
    <mergeCell ref="AJ47:AK47"/>
    <mergeCell ref="C48:K48"/>
    <mergeCell ref="L48:M48"/>
    <mergeCell ref="AJ27:AK27"/>
    <mergeCell ref="AA45:AB45"/>
    <mergeCell ref="AC45:AD45"/>
    <mergeCell ref="AE45:AF45"/>
    <mergeCell ref="AG45:AI45"/>
    <mergeCell ref="AC46:AD46"/>
    <mergeCell ref="AE46:AF46"/>
    <mergeCell ref="AG46:AI46"/>
    <mergeCell ref="AC47:AD47"/>
    <mergeCell ref="AE47:AF47"/>
    <mergeCell ref="AG47:AI47"/>
    <mergeCell ref="AJ45:AK45"/>
    <mergeCell ref="AA46:AB46"/>
    <mergeCell ref="AJ46:AK46"/>
    <mergeCell ref="AG42:AI42"/>
    <mergeCell ref="AJ42:AK42"/>
    <mergeCell ref="AA41:AB41"/>
    <mergeCell ref="AC41:AD41"/>
    <mergeCell ref="AO9:AP9"/>
    <mergeCell ref="C10:K10"/>
    <mergeCell ref="L10:M10"/>
    <mergeCell ref="O10:P10"/>
    <mergeCell ref="Q10:R10"/>
    <mergeCell ref="T10:U10"/>
    <mergeCell ref="V10:W10"/>
    <mergeCell ref="Y10:Z10"/>
    <mergeCell ref="AA10:AE10"/>
    <mergeCell ref="AF10:AG10"/>
    <mergeCell ref="AH10:AI10"/>
    <mergeCell ref="AJ10:AK10"/>
    <mergeCell ref="AL10:AN10"/>
    <mergeCell ref="AO10:AP10"/>
    <mergeCell ref="V41:W41"/>
    <mergeCell ref="Y41:Z41"/>
    <mergeCell ref="C33:K33"/>
    <mergeCell ref="L33:M33"/>
    <mergeCell ref="O33:P33"/>
    <mergeCell ref="Q33:R33"/>
    <mergeCell ref="T33:U33"/>
    <mergeCell ref="V33:W33"/>
    <mergeCell ref="AD7:AE7"/>
    <mergeCell ref="AF7:AG7"/>
    <mergeCell ref="AH7:AI7"/>
    <mergeCell ref="AL7:AN7"/>
    <mergeCell ref="AO7:AP7"/>
    <mergeCell ref="AD8:AE8"/>
    <mergeCell ref="AF8:AG8"/>
    <mergeCell ref="AH8:AI8"/>
    <mergeCell ref="AL8:AN8"/>
    <mergeCell ref="AO8:AP8"/>
    <mergeCell ref="AJ8:AK8"/>
    <mergeCell ref="AL80:AN80"/>
    <mergeCell ref="AO80:AP80"/>
    <mergeCell ref="C81:K81"/>
    <mergeCell ref="L81:P81"/>
    <mergeCell ref="Q81:R81"/>
    <mergeCell ref="T81:U81"/>
    <mergeCell ref="F54:S55"/>
    <mergeCell ref="T54:W55"/>
    <mergeCell ref="L84:M84"/>
    <mergeCell ref="O84:P84"/>
    <mergeCell ref="AA84:AE84"/>
    <mergeCell ref="AF84:AG84"/>
    <mergeCell ref="AH84:AI84"/>
    <mergeCell ref="V81:W81"/>
    <mergeCell ref="Y81:Z81"/>
    <mergeCell ref="AE76:AF76"/>
    <mergeCell ref="AG76:AI76"/>
    <mergeCell ref="Q84:R84"/>
    <mergeCell ref="V76:W76"/>
    <mergeCell ref="Y76:Z76"/>
    <mergeCell ref="AA76:AB76"/>
    <mergeCell ref="AC76:AD76"/>
    <mergeCell ref="T84:U84"/>
    <mergeCell ref="V84:W84"/>
    <mergeCell ref="AO83:AP83"/>
    <mergeCell ref="AO81:AP81"/>
    <mergeCell ref="AA81:AB81"/>
    <mergeCell ref="AD81:AE81"/>
    <mergeCell ref="AF81:AG81"/>
    <mergeCell ref="AH81:AI81"/>
    <mergeCell ref="AJ81:AK81"/>
    <mergeCell ref="AL81:AN81"/>
    <mergeCell ref="AA83:AB83"/>
    <mergeCell ref="AF82:AG82"/>
    <mergeCell ref="AF83:AG83"/>
    <mergeCell ref="AH83:AI83"/>
    <mergeCell ref="AA65:AB65"/>
    <mergeCell ref="AC65:AD65"/>
    <mergeCell ref="AE65:AF65"/>
    <mergeCell ref="AG65:AI65"/>
    <mergeCell ref="AJ63:AK63"/>
    <mergeCell ref="AA64:AB64"/>
    <mergeCell ref="AJ64:AK64"/>
    <mergeCell ref="AA63:AB63"/>
    <mergeCell ref="AC63:AD63"/>
    <mergeCell ref="AE63:AF63"/>
    <mergeCell ref="AG63:AI63"/>
    <mergeCell ref="AC64:AD64"/>
    <mergeCell ref="AE64:AF64"/>
    <mergeCell ref="Y84:Z84"/>
    <mergeCell ref="V83:Z83"/>
    <mergeCell ref="Q80:U80"/>
    <mergeCell ref="V80:Z80"/>
    <mergeCell ref="AA80:AE80"/>
    <mergeCell ref="AF80:AG80"/>
    <mergeCell ref="AG66:AI66"/>
    <mergeCell ref="AC74:AD74"/>
    <mergeCell ref="AE74:AF74"/>
    <mergeCell ref="AG74:AI74"/>
    <mergeCell ref="AL84:AN84"/>
    <mergeCell ref="AO84:AP84"/>
    <mergeCell ref="AH82:AI82"/>
    <mergeCell ref="AJ82:AK82"/>
    <mergeCell ref="AL82:AN82"/>
    <mergeCell ref="AO82:AP82"/>
    <mergeCell ref="C83:K83"/>
    <mergeCell ref="L83:M83"/>
    <mergeCell ref="O83:P83"/>
    <mergeCell ref="Q83:R83"/>
    <mergeCell ref="T83:U83"/>
    <mergeCell ref="AD83:AE83"/>
    <mergeCell ref="C82:K82"/>
    <mergeCell ref="L82:M82"/>
    <mergeCell ref="O82:P82"/>
    <mergeCell ref="Q82:U82"/>
    <mergeCell ref="V82:W82"/>
    <mergeCell ref="Y82:Z82"/>
    <mergeCell ref="AA82:AB82"/>
    <mergeCell ref="AD82:AE82"/>
    <mergeCell ref="AJ84:AK84"/>
    <mergeCell ref="AJ83:AK83"/>
    <mergeCell ref="C84:K84"/>
    <mergeCell ref="AL83:AN83"/>
    <mergeCell ref="AJ74:AK74"/>
    <mergeCell ref="Q64:R64"/>
    <mergeCell ref="T64:U64"/>
    <mergeCell ref="V64:W64"/>
    <mergeCell ref="Y64:Z64"/>
    <mergeCell ref="AG64:AI64"/>
    <mergeCell ref="Q74:U74"/>
    <mergeCell ref="V74:Z74"/>
    <mergeCell ref="AA74:AB74"/>
    <mergeCell ref="F71:S72"/>
    <mergeCell ref="T71:W72"/>
    <mergeCell ref="Y71:AA72"/>
    <mergeCell ref="AB71:AO72"/>
    <mergeCell ref="B74:K74"/>
    <mergeCell ref="C65:K65"/>
    <mergeCell ref="L65:M65"/>
    <mergeCell ref="O65:P65"/>
    <mergeCell ref="Q65:U65"/>
    <mergeCell ref="V65:W65"/>
    <mergeCell ref="AJ66:AK66"/>
    <mergeCell ref="AA66:AB66"/>
    <mergeCell ref="AC66:AD66"/>
    <mergeCell ref="AE66:AF66"/>
    <mergeCell ref="AJ65:AK65"/>
    <mergeCell ref="Q63:U63"/>
    <mergeCell ref="V63:Z63"/>
    <mergeCell ref="B63:K63"/>
    <mergeCell ref="L63:P63"/>
    <mergeCell ref="C75:K75"/>
    <mergeCell ref="A71:E72"/>
    <mergeCell ref="C66:K66"/>
    <mergeCell ref="L66:M66"/>
    <mergeCell ref="O66:P66"/>
    <mergeCell ref="Q66:R66"/>
    <mergeCell ref="T66:U66"/>
    <mergeCell ref="L75:P75"/>
    <mergeCell ref="Q75:R75"/>
    <mergeCell ref="T75:U75"/>
    <mergeCell ref="V75:W75"/>
    <mergeCell ref="L74:P74"/>
    <mergeCell ref="V66:Z66"/>
    <mergeCell ref="Y65:Z65"/>
    <mergeCell ref="AJ60:AK60"/>
    <mergeCell ref="C59:K59"/>
    <mergeCell ref="L59:M59"/>
    <mergeCell ref="O59:P59"/>
    <mergeCell ref="Q59:U59"/>
    <mergeCell ref="V59:W59"/>
    <mergeCell ref="Y59:Z59"/>
    <mergeCell ref="AA59:AB59"/>
    <mergeCell ref="AC59:AD59"/>
    <mergeCell ref="AE59:AF59"/>
    <mergeCell ref="AG60:AI60"/>
    <mergeCell ref="AJ59:AK59"/>
    <mergeCell ref="C60:K60"/>
    <mergeCell ref="L60:M60"/>
    <mergeCell ref="O60:P60"/>
    <mergeCell ref="Q60:R60"/>
    <mergeCell ref="T60:U60"/>
    <mergeCell ref="V60:Z60"/>
    <mergeCell ref="AE60:AF60"/>
    <mergeCell ref="AG59:AI59"/>
    <mergeCell ref="AA60:AB60"/>
    <mergeCell ref="AC60:AD60"/>
    <mergeCell ref="AE61:AF61"/>
    <mergeCell ref="AG61:AI61"/>
    <mergeCell ref="AJ61:AK61"/>
    <mergeCell ref="C64:K64"/>
    <mergeCell ref="L64:P64"/>
    <mergeCell ref="A52:AP52"/>
    <mergeCell ref="A54:E55"/>
    <mergeCell ref="AJ58:AK58"/>
    <mergeCell ref="C58:K58"/>
    <mergeCell ref="L58:P58"/>
    <mergeCell ref="Q58:R58"/>
    <mergeCell ref="T58:U58"/>
    <mergeCell ref="V58:W58"/>
    <mergeCell ref="Y58:Z58"/>
    <mergeCell ref="AA58:AB58"/>
    <mergeCell ref="Y54:AA55"/>
    <mergeCell ref="AB54:AO55"/>
    <mergeCell ref="B57:K57"/>
    <mergeCell ref="L57:P57"/>
    <mergeCell ref="Q57:U57"/>
    <mergeCell ref="V57:Z57"/>
    <mergeCell ref="AA57:AB57"/>
    <mergeCell ref="AC57:AD57"/>
    <mergeCell ref="AE57:AF57"/>
    <mergeCell ref="AG57:AI57"/>
    <mergeCell ref="AJ57:AK57"/>
    <mergeCell ref="AG58:AI58"/>
    <mergeCell ref="AC58:AD58"/>
    <mergeCell ref="AE58:AF58"/>
    <mergeCell ref="O48:P48"/>
    <mergeCell ref="Q48:R48"/>
    <mergeCell ref="T48:U48"/>
    <mergeCell ref="AJ48:AK48"/>
    <mergeCell ref="V48:Z48"/>
    <mergeCell ref="AA48:AB48"/>
    <mergeCell ref="AG48:AI48"/>
    <mergeCell ref="C47:K47"/>
    <mergeCell ref="L47:M47"/>
    <mergeCell ref="O47:P47"/>
    <mergeCell ref="Q47:U47"/>
    <mergeCell ref="V47:W47"/>
    <mergeCell ref="Y47:Z47"/>
    <mergeCell ref="AA47:AB47"/>
    <mergeCell ref="AC48:AD48"/>
    <mergeCell ref="AE48:AF48"/>
    <mergeCell ref="C46:K46"/>
    <mergeCell ref="L46:P46"/>
    <mergeCell ref="Q46:R46"/>
    <mergeCell ref="T46:U46"/>
    <mergeCell ref="V46:W46"/>
    <mergeCell ref="Y46:Z46"/>
    <mergeCell ref="B45:K45"/>
    <mergeCell ref="L45:P45"/>
    <mergeCell ref="Q45:U45"/>
    <mergeCell ref="V45:Z45"/>
    <mergeCell ref="V42:Z42"/>
    <mergeCell ref="AA42:AB42"/>
    <mergeCell ref="AC42:AD42"/>
    <mergeCell ref="V40:W40"/>
    <mergeCell ref="AE42:AF42"/>
    <mergeCell ref="A36:E37"/>
    <mergeCell ref="C42:K42"/>
    <mergeCell ref="L42:M42"/>
    <mergeCell ref="O42:P42"/>
    <mergeCell ref="Q42:R42"/>
    <mergeCell ref="T42:U42"/>
    <mergeCell ref="C41:K41"/>
    <mergeCell ref="L41:M41"/>
    <mergeCell ref="O41:P41"/>
    <mergeCell ref="Q41:U41"/>
    <mergeCell ref="Y40:Z40"/>
    <mergeCell ref="AA40:AB40"/>
    <mergeCell ref="AC40:AD40"/>
    <mergeCell ref="AE40:AF40"/>
    <mergeCell ref="AE41:AF41"/>
    <mergeCell ref="Y36:AA37"/>
    <mergeCell ref="AB36:AO37"/>
    <mergeCell ref="AJ40:AK40"/>
    <mergeCell ref="T36:W37"/>
    <mergeCell ref="AG39:AI39"/>
    <mergeCell ref="AJ39:AK39"/>
    <mergeCell ref="B39:K39"/>
    <mergeCell ref="L39:P39"/>
    <mergeCell ref="Q39:U39"/>
    <mergeCell ref="V39:Z39"/>
    <mergeCell ref="AA39:AB39"/>
    <mergeCell ref="AC39:AD39"/>
    <mergeCell ref="C40:K40"/>
    <mergeCell ref="L40:P40"/>
    <mergeCell ref="Q40:R40"/>
    <mergeCell ref="T40:U40"/>
    <mergeCell ref="C31:K31"/>
    <mergeCell ref="L31:M31"/>
    <mergeCell ref="O31:P31"/>
    <mergeCell ref="V31:W31"/>
    <mergeCell ref="Y31:Z31"/>
    <mergeCell ref="AA31:AB31"/>
    <mergeCell ref="AD31:AE31"/>
    <mergeCell ref="C32:K32"/>
    <mergeCell ref="L32:M32"/>
    <mergeCell ref="O32:P32"/>
    <mergeCell ref="Q32:R32"/>
    <mergeCell ref="T32:U32"/>
    <mergeCell ref="V32:Z32"/>
    <mergeCell ref="AA32:AB32"/>
    <mergeCell ref="AD32:AE32"/>
    <mergeCell ref="AO29:AP29"/>
    <mergeCell ref="C30:K30"/>
    <mergeCell ref="L30:P30"/>
    <mergeCell ref="Q30:R30"/>
    <mergeCell ref="T30:U30"/>
    <mergeCell ref="V30:W30"/>
    <mergeCell ref="Y30:Z30"/>
    <mergeCell ref="AA30:AB30"/>
    <mergeCell ref="AD30:AE30"/>
    <mergeCell ref="AF30:AG30"/>
    <mergeCell ref="V29:Z29"/>
    <mergeCell ref="AA29:AE29"/>
    <mergeCell ref="AF29:AG29"/>
    <mergeCell ref="AH29:AI29"/>
    <mergeCell ref="AJ29:AK29"/>
    <mergeCell ref="AL29:AN29"/>
    <mergeCell ref="AH30:AI30"/>
    <mergeCell ref="AJ30:AK30"/>
    <mergeCell ref="AL30:AN30"/>
    <mergeCell ref="AO30:AP30"/>
    <mergeCell ref="AG26:AI26"/>
    <mergeCell ref="AJ26:AK26"/>
    <mergeCell ref="AA25:AB25"/>
    <mergeCell ref="AC25:AD25"/>
    <mergeCell ref="AE25:AF25"/>
    <mergeCell ref="AG25:AI25"/>
    <mergeCell ref="AJ25:AK25"/>
    <mergeCell ref="V25:W25"/>
    <mergeCell ref="Y25:Z25"/>
    <mergeCell ref="L24:P24"/>
    <mergeCell ref="Q24:R24"/>
    <mergeCell ref="T24:U24"/>
    <mergeCell ref="V24:W24"/>
    <mergeCell ref="Y24:Z24"/>
    <mergeCell ref="AA23:AB23"/>
    <mergeCell ref="AC23:AD23"/>
    <mergeCell ref="AE23:AF23"/>
    <mergeCell ref="C26:K26"/>
    <mergeCell ref="L26:M26"/>
    <mergeCell ref="O26:P26"/>
    <mergeCell ref="Q26:R26"/>
    <mergeCell ref="T26:U26"/>
    <mergeCell ref="C25:K25"/>
    <mergeCell ref="L25:M25"/>
    <mergeCell ref="O25:P25"/>
    <mergeCell ref="Q25:U25"/>
    <mergeCell ref="V26:Z26"/>
    <mergeCell ref="AA26:AB26"/>
    <mergeCell ref="AC26:AD26"/>
    <mergeCell ref="AE26:AF26"/>
    <mergeCell ref="B13:K13"/>
    <mergeCell ref="B29:K29"/>
    <mergeCell ref="L29:P29"/>
    <mergeCell ref="Q29:U29"/>
    <mergeCell ref="AC24:AD24"/>
    <mergeCell ref="AE24:AF24"/>
    <mergeCell ref="AA24:AB24"/>
    <mergeCell ref="AG24:AI24"/>
    <mergeCell ref="B23:K23"/>
    <mergeCell ref="L23:P23"/>
    <mergeCell ref="Q23:U23"/>
    <mergeCell ref="V23:Z23"/>
    <mergeCell ref="A20:E21"/>
    <mergeCell ref="Y20:AA21"/>
    <mergeCell ref="T17:U17"/>
    <mergeCell ref="V17:W17"/>
    <mergeCell ref="Y17:Z17"/>
    <mergeCell ref="C17:K17"/>
    <mergeCell ref="AF15:AG15"/>
    <mergeCell ref="AH15:AI15"/>
    <mergeCell ref="L17:M17"/>
    <mergeCell ref="O17:P17"/>
    <mergeCell ref="Q17:R17"/>
    <mergeCell ref="C24:K24"/>
    <mergeCell ref="AJ24:AK24"/>
    <mergeCell ref="AH16:AI16"/>
    <mergeCell ref="AJ16:AK16"/>
    <mergeCell ref="AL16:AN16"/>
    <mergeCell ref="AO16:AP16"/>
    <mergeCell ref="AJ23:AK23"/>
    <mergeCell ref="AF17:AG17"/>
    <mergeCell ref="AH17:AI17"/>
    <mergeCell ref="AJ17:AK17"/>
    <mergeCell ref="AL17:AN17"/>
    <mergeCell ref="AO17:AP17"/>
    <mergeCell ref="AB20:AO21"/>
    <mergeCell ref="AA17:AE17"/>
    <mergeCell ref="AD16:AE16"/>
    <mergeCell ref="AF16:AG16"/>
    <mergeCell ref="AG23:AI23"/>
    <mergeCell ref="B80:K80"/>
    <mergeCell ref="L80:P80"/>
    <mergeCell ref="AC77:AD77"/>
    <mergeCell ref="AE77:AF77"/>
    <mergeCell ref="AG77:AI77"/>
    <mergeCell ref="AJ77:AK77"/>
    <mergeCell ref="Y75:Z75"/>
    <mergeCell ref="AA75:AB75"/>
    <mergeCell ref="AC75:AD75"/>
    <mergeCell ref="AE75:AF75"/>
    <mergeCell ref="AJ76:AK76"/>
    <mergeCell ref="C77:K77"/>
    <mergeCell ref="L77:M77"/>
    <mergeCell ref="O77:P77"/>
    <mergeCell ref="Q77:R77"/>
    <mergeCell ref="T77:U77"/>
    <mergeCell ref="V77:Z77"/>
    <mergeCell ref="AA77:AB77"/>
    <mergeCell ref="AG75:AI75"/>
    <mergeCell ref="AJ75:AK75"/>
    <mergeCell ref="AH80:AI80"/>
    <mergeCell ref="AJ80:AK80"/>
    <mergeCell ref="C76:K76"/>
    <mergeCell ref="L76:M76"/>
    <mergeCell ref="O76:P76"/>
    <mergeCell ref="Q76:U76"/>
    <mergeCell ref="AO31:AP31"/>
    <mergeCell ref="Q31:U31"/>
    <mergeCell ref="AF31:AG31"/>
    <mergeCell ref="AH31:AI31"/>
    <mergeCell ref="AH32:AI32"/>
    <mergeCell ref="AJ32:AK32"/>
    <mergeCell ref="AL32:AN32"/>
    <mergeCell ref="AO32:AP32"/>
    <mergeCell ref="AO33:AP33"/>
    <mergeCell ref="AH33:AI33"/>
    <mergeCell ref="AJ33:AK33"/>
    <mergeCell ref="AL33:AN33"/>
    <mergeCell ref="AF32:AG32"/>
    <mergeCell ref="Y33:Z33"/>
    <mergeCell ref="AA33:AE33"/>
    <mergeCell ref="AF33:AG33"/>
    <mergeCell ref="AJ31:AK31"/>
    <mergeCell ref="AL31:AN31"/>
    <mergeCell ref="AA61:AB61"/>
    <mergeCell ref="AC61:AD61"/>
    <mergeCell ref="AG40:AI40"/>
    <mergeCell ref="AE39:AF39"/>
    <mergeCell ref="Q16:R16"/>
    <mergeCell ref="T16:U16"/>
    <mergeCell ref="V16:Z16"/>
    <mergeCell ref="AA16:AB16"/>
    <mergeCell ref="C16:K16"/>
    <mergeCell ref="L16:M16"/>
    <mergeCell ref="O16:P16"/>
    <mergeCell ref="V15:W15"/>
    <mergeCell ref="Y15:Z15"/>
    <mergeCell ref="AA15:AB15"/>
    <mergeCell ref="AO13:AP13"/>
    <mergeCell ref="C14:K14"/>
    <mergeCell ref="L14:P14"/>
    <mergeCell ref="Q14:R14"/>
    <mergeCell ref="L13:P13"/>
    <mergeCell ref="Q13:U13"/>
    <mergeCell ref="V13:Z13"/>
    <mergeCell ref="AA13:AE13"/>
    <mergeCell ref="AD15:AE15"/>
    <mergeCell ref="C15:K15"/>
    <mergeCell ref="L15:M15"/>
    <mergeCell ref="O15:P15"/>
    <mergeCell ref="Q15:U15"/>
    <mergeCell ref="AL14:AN14"/>
    <mergeCell ref="AO14:AP14"/>
    <mergeCell ref="T14:U14"/>
    <mergeCell ref="V14:W14"/>
    <mergeCell ref="Y14:Z14"/>
    <mergeCell ref="AA14:AB14"/>
    <mergeCell ref="AJ15:AK15"/>
    <mergeCell ref="AL15:AN15"/>
    <mergeCell ref="AO15:AP15"/>
    <mergeCell ref="AD14:AE14"/>
    <mergeCell ref="AF14:AG14"/>
    <mergeCell ref="AH14:AI14"/>
    <mergeCell ref="AJ14:AK14"/>
    <mergeCell ref="AD9:AE9"/>
    <mergeCell ref="AF9:AG9"/>
    <mergeCell ref="AH9:AI9"/>
    <mergeCell ref="AF13:AG13"/>
    <mergeCell ref="AH13:AI13"/>
    <mergeCell ref="AJ13:AK13"/>
    <mergeCell ref="AL13:AN13"/>
    <mergeCell ref="AL9:AN9"/>
    <mergeCell ref="AJ9:AK9"/>
    <mergeCell ref="C9:K9"/>
    <mergeCell ref="L9:M9"/>
    <mergeCell ref="O9:P9"/>
    <mergeCell ref="V8:W8"/>
    <mergeCell ref="Y8:Z8"/>
    <mergeCell ref="AA8:AB8"/>
    <mergeCell ref="C8:K8"/>
    <mergeCell ref="L8:M8"/>
    <mergeCell ref="O8:P8"/>
    <mergeCell ref="Q8:U8"/>
    <mergeCell ref="Q9:R9"/>
    <mergeCell ref="T9:U9"/>
    <mergeCell ref="V9:Z9"/>
    <mergeCell ref="AA9:AB9"/>
    <mergeCell ref="A1:AP1"/>
    <mergeCell ref="A3:E4"/>
    <mergeCell ref="Y3:AA4"/>
    <mergeCell ref="AB3:AO4"/>
    <mergeCell ref="B6:K6"/>
    <mergeCell ref="L6:P6"/>
    <mergeCell ref="Q6:U6"/>
    <mergeCell ref="V6:Z6"/>
    <mergeCell ref="AJ7:AK7"/>
    <mergeCell ref="T7:U7"/>
    <mergeCell ref="V7:W7"/>
    <mergeCell ref="Y7:Z7"/>
    <mergeCell ref="AA7:AB7"/>
    <mergeCell ref="AJ6:AK6"/>
    <mergeCell ref="C7:K7"/>
    <mergeCell ref="L7:P7"/>
    <mergeCell ref="Q7:R7"/>
    <mergeCell ref="T3:W4"/>
    <mergeCell ref="F3:S4"/>
    <mergeCell ref="AA6:AE6"/>
    <mergeCell ref="AF6:AG6"/>
    <mergeCell ref="AH6:AI6"/>
    <mergeCell ref="AL6:AN6"/>
    <mergeCell ref="AO6:AP6"/>
  </mergeCells>
  <phoneticPr fontId="1"/>
  <printOptions horizontalCentered="1"/>
  <pageMargins left="0" right="0" top="0.59055118110236227" bottom="0.19685039370078741" header="0.9055118110236221" footer="0"/>
  <pageSetup paperSize="9" scale="87" orientation="portrait" r:id="rId1"/>
  <rowBreaks count="1" manualBreakCount="1">
    <brk id="51"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00B3-D1C8-42C9-BD98-CACB961D8565}">
  <sheetPr>
    <tabColor rgb="FFFFFF00"/>
  </sheetPr>
  <dimension ref="A1"/>
  <sheetViews>
    <sheetView workbookViewId="0">
      <selection sqref="A1:AR1"/>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宇河予選　１０月1７日組合せ</vt:lpstr>
      <vt:lpstr>対戦・日程表</vt:lpstr>
      <vt:lpstr>12.15 対戦Ａ</vt:lpstr>
      <vt:lpstr>12.15 対戦Ｂ</vt:lpstr>
      <vt:lpstr>12.15 対戦Ｃ</vt:lpstr>
      <vt:lpstr>12.15 対戦Ｄ</vt:lpstr>
      <vt:lpstr>12.15 対戦Ｅ</vt:lpstr>
      <vt:lpstr>１０.１７日 結果</vt:lpstr>
      <vt:lpstr>■</vt:lpstr>
      <vt:lpstr>宇河予選　１０月２５日組合せ</vt:lpstr>
      <vt:lpstr>１０月２５日 結果</vt:lpstr>
      <vt:lpstr>１０・３１日第一シード戦</vt:lpstr>
      <vt:lpstr>１０・３１日宇河5代表決定戦</vt:lpstr>
      <vt:lpstr>●</vt:lpstr>
      <vt:lpstr>一部　12月22日組合せ</vt:lpstr>
      <vt:lpstr>work</vt:lpstr>
      <vt:lpstr>'１０.１７日 結果'!Print_Area</vt:lpstr>
      <vt:lpstr>'１０月２５日 結果'!Print_Area</vt:lpstr>
      <vt:lpstr>'12.15 対戦Ａ'!Print_Area</vt:lpstr>
      <vt:lpstr>'12.15 対戦Ｂ'!Print_Area</vt:lpstr>
      <vt:lpstr>'12.15 対戦Ｃ'!Print_Area</vt:lpstr>
      <vt:lpstr>'12.15 対戦Ｄ'!Print_Area</vt:lpstr>
      <vt:lpstr>'12.15 対戦Ｅ'!Print_Area</vt:lpstr>
      <vt:lpstr>work!Print_Area</vt:lpstr>
      <vt:lpstr>'一部　12月22日組合せ'!Print_Area</vt:lpstr>
      <vt:lpstr>'宇河予選　１０月1７日組合せ'!Print_Area</vt:lpstr>
      <vt:lpstr>'宇河予選　１０月２５日組合せ'!Print_Area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2020-11-03T07:43:07Z</cp:lastPrinted>
  <dcterms:created xsi:type="dcterms:W3CDTF">2017-02-02T04:58:04Z</dcterms:created>
  <dcterms:modified xsi:type="dcterms:W3CDTF">2020-11-03T07:43:46Z</dcterms:modified>
</cp:coreProperties>
</file>