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00000 ALL\01データ\01緑が丘ＹＦＣ\190706_県選手権Jr予選\"/>
    </mc:Choice>
  </mc:AlternateContent>
  <xr:revisionPtr revIDLastSave="0" documentId="13_ncr:1_{7E43C543-71A2-49D5-8E35-5007E711640B}" xr6:coauthVersionLast="43" xr6:coauthVersionMax="43" xr10:uidLastSave="{00000000-0000-0000-0000-000000000000}"/>
  <bookViews>
    <workbookView xWindow="-108" yWindow="-108" windowWidth="19416" windowHeight="10560" tabRatio="952" firstSheet="3" activeTab="13" xr2:uid="{00000000-000D-0000-FFFF-FFFF00000000}"/>
  </bookViews>
  <sheets>
    <sheet name="７月６日・７日組合せ" sheetId="25" r:id="rId1"/>
    <sheet name="７.６ 対戦Ａ" sheetId="38" r:id="rId2"/>
    <sheet name="７.６ 対戦Ｂ" sheetId="30" r:id="rId3"/>
    <sheet name="７.６ 対戦Ｃ" sheetId="31" r:id="rId4"/>
    <sheet name="７.６ 対戦Ｄ" sheetId="32" r:id="rId5"/>
    <sheet name="７月６日結果" sheetId="8" state="hidden" r:id="rId6"/>
    <sheet name="●" sheetId="15" r:id="rId7"/>
    <sheet name="７.７ 対戦Ａ" sheetId="33" r:id="rId8"/>
    <sheet name="７.７ 対戦Ｂ" sheetId="34" r:id="rId9"/>
    <sheet name="７.７ 対戦Ｃ" sheetId="35" r:id="rId10"/>
    <sheet name="７.７ 対戦Ｄ" sheetId="36" r:id="rId11"/>
    <sheet name="７月７日結果" sheetId="37" state="hidden" r:id="rId12"/>
    <sheet name="▲" sheetId="24" r:id="rId13"/>
    <sheet name="７月１４日組合せ－第１シード" sheetId="39" r:id="rId14"/>
    <sheet name="７月１４日組合せ－代表15・16" sheetId="40" r:id="rId15"/>
  </sheets>
  <definedNames>
    <definedName name="_xlnm.Print_Area" localSheetId="1">'７.６ 対戦Ａ'!$A$1:$AQ$62</definedName>
    <definedName name="_xlnm.Print_Area" localSheetId="2">'７.６ 対戦Ｂ'!$A$1:$AQ$62</definedName>
    <definedName name="_xlnm.Print_Area" localSheetId="3">'７.６ 対戦Ｃ'!$A$1:$AQ$62</definedName>
    <definedName name="_xlnm.Print_Area" localSheetId="4">'７.６ 対戦Ｄ'!$A$1:$AQ$62</definedName>
    <definedName name="_xlnm.Print_Area" localSheetId="7">'７.７ 対戦Ａ'!$A$1:$AQ$62</definedName>
    <definedName name="_xlnm.Print_Area" localSheetId="8">'７.７ 対戦Ｂ'!$A$1:$AQ$62</definedName>
    <definedName name="_xlnm.Print_Area" localSheetId="9">'７.７ 対戦Ｃ'!$A$1:$AQ$62</definedName>
    <definedName name="_xlnm.Print_Area" localSheetId="10">'７.７ 対戦Ｄ'!$A$1:$AQ$62</definedName>
    <definedName name="_xlnm.Print_Area" localSheetId="14">'７月１４日組合せ－代表15・16'!$A$1:$AH$65</definedName>
    <definedName name="_xlnm.Print_Area" localSheetId="13">'７月１４日組合せ－第１シード'!$A$1:$AH$72</definedName>
    <definedName name="_xlnm.Print_Area" localSheetId="0">'７月６日・７日組合せ'!$A$1:$AB$106</definedName>
    <definedName name="_xlnm.Print_Area" localSheetId="5">'７月６日結果'!$A$1:$AP$96</definedName>
    <definedName name="_xlnm.Print_Area" localSheetId="11">'７月７日結果'!$A$1:$AP$96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0" i="40" l="1"/>
  <c r="N60" i="40"/>
  <c r="S56" i="40"/>
  <c r="N56" i="40"/>
  <c r="S52" i="40"/>
  <c r="N52" i="40"/>
  <c r="S48" i="40"/>
  <c r="N48" i="40"/>
  <c r="S44" i="40"/>
  <c r="N44" i="40"/>
  <c r="S64" i="39"/>
  <c r="N64" i="39"/>
  <c r="S60" i="39"/>
  <c r="N60" i="39"/>
  <c r="S56" i="39"/>
  <c r="N56" i="39"/>
  <c r="S52" i="39"/>
  <c r="N52" i="39"/>
  <c r="S48" i="39"/>
  <c r="N48" i="39"/>
  <c r="S44" i="39"/>
  <c r="N44" i="39"/>
  <c r="AJ94" i="8" l="1"/>
  <c r="AH94" i="8"/>
  <c r="AL94" i="8" s="1"/>
  <c r="AF94" i="8"/>
  <c r="B94" i="8"/>
  <c r="Z86" i="8" s="1"/>
  <c r="AJ92" i="8"/>
  <c r="AL92" i="8" s="1"/>
  <c r="AH92" i="8"/>
  <c r="AF92" i="8"/>
  <c r="AD92" i="8"/>
  <c r="U94" i="8" s="1"/>
  <c r="T94" i="8" s="1"/>
  <c r="AA92" i="8"/>
  <c r="X94" i="8" s="1"/>
  <c r="B92" i="8"/>
  <c r="T86" i="8" s="1"/>
  <c r="AJ90" i="8"/>
  <c r="AH90" i="8"/>
  <c r="AF90" i="8"/>
  <c r="AD90" i="8"/>
  <c r="O94" i="8" s="1"/>
  <c r="AA90" i="8"/>
  <c r="Z90" i="8" s="1"/>
  <c r="X90" i="8"/>
  <c r="T90" i="8" s="1"/>
  <c r="U90" i="8"/>
  <c r="R92" i="8" s="1"/>
  <c r="B90" i="8"/>
  <c r="N86" i="8" s="1"/>
  <c r="AJ88" i="8"/>
  <c r="AL88" i="8" s="1"/>
  <c r="AH88" i="8"/>
  <c r="AF88" i="8"/>
  <c r="AD88" i="8"/>
  <c r="I94" i="8" s="1"/>
  <c r="AA88" i="8"/>
  <c r="Z88" i="8" s="1"/>
  <c r="X88" i="8"/>
  <c r="I92" i="8" s="1"/>
  <c r="U88" i="8"/>
  <c r="L92" i="8" s="1"/>
  <c r="T88" i="8"/>
  <c r="R88" i="8"/>
  <c r="I90" i="8" s="1"/>
  <c r="O88" i="8"/>
  <c r="L90" i="8" s="1"/>
  <c r="B88" i="8"/>
  <c r="H86" i="8"/>
  <c r="X5" i="35"/>
  <c r="X5" i="34"/>
  <c r="G5" i="33"/>
  <c r="G5" i="34"/>
  <c r="G5" i="35"/>
  <c r="G5" i="36"/>
  <c r="X5" i="33"/>
  <c r="H92" i="8" l="1"/>
  <c r="AL90" i="8"/>
  <c r="H90" i="8"/>
  <c r="R94" i="8"/>
  <c r="N94" i="8" s="1"/>
  <c r="N88" i="8"/>
  <c r="O92" i="8"/>
  <c r="N92" i="8" s="1"/>
  <c r="L94" i="8"/>
  <c r="H94" i="8" s="1"/>
  <c r="Z92" i="8"/>
  <c r="Q12" i="32"/>
  <c r="P39" i="32" s="1"/>
  <c r="V12" i="32"/>
  <c r="S39" i="32" s="1"/>
  <c r="J41" i="32" s="1"/>
  <c r="AI12" i="32"/>
  <c r="Q14" i="32"/>
  <c r="AB43" i="32" s="1"/>
  <c r="Y45" i="32" s="1"/>
  <c r="V14" i="32"/>
  <c r="AE43" i="32" s="1"/>
  <c r="V45" i="32" s="1"/>
  <c r="AI14" i="32"/>
  <c r="Q16" i="32"/>
  <c r="V39" i="32" s="1"/>
  <c r="V16" i="32"/>
  <c r="Y39" i="32" s="1"/>
  <c r="J43" i="32" s="1"/>
  <c r="AI16" i="32"/>
  <c r="Q18" i="32"/>
  <c r="AB41" i="32" s="1"/>
  <c r="S45" i="32" s="1"/>
  <c r="V18" i="32"/>
  <c r="AE41" i="32" s="1"/>
  <c r="P45" i="32" s="1"/>
  <c r="AI18" i="32"/>
  <c r="Q20" i="32"/>
  <c r="AB39" i="32" s="1"/>
  <c r="M45" i="32" s="1"/>
  <c r="V20" i="32"/>
  <c r="AE39" i="32" s="1"/>
  <c r="AI20" i="32"/>
  <c r="Q22" i="32"/>
  <c r="V41" i="32" s="1"/>
  <c r="V22" i="32"/>
  <c r="Y41" i="32" s="1"/>
  <c r="P43" i="32" s="1"/>
  <c r="AI22" i="32"/>
  <c r="J24" i="32"/>
  <c r="Q24" i="32"/>
  <c r="V50" i="32" s="1"/>
  <c r="V24" i="32"/>
  <c r="X24" i="32"/>
  <c r="J26" i="32"/>
  <c r="Q26" i="32"/>
  <c r="AB52" i="32" s="1"/>
  <c r="V26" i="32"/>
  <c r="X26" i="32"/>
  <c r="J28" i="32"/>
  <c r="Q28" i="32"/>
  <c r="V28" i="32"/>
  <c r="X28" i="32"/>
  <c r="J30" i="32"/>
  <c r="Q30" i="32"/>
  <c r="V30" i="32"/>
  <c r="X30" i="32"/>
  <c r="J32" i="32"/>
  <c r="Q32" i="32"/>
  <c r="AB50" i="32" s="1"/>
  <c r="V32" i="32"/>
  <c r="X32" i="32"/>
  <c r="J34" i="32"/>
  <c r="Q34" i="32"/>
  <c r="V52" i="32" s="1"/>
  <c r="V34" i="32"/>
  <c r="X34" i="32"/>
  <c r="C48" i="32"/>
  <c r="C50" i="32"/>
  <c r="I48" i="32" s="1"/>
  <c r="Y50" i="32"/>
  <c r="J54" i="32" s="1"/>
  <c r="AE50" i="32"/>
  <c r="J56" i="32" s="1"/>
  <c r="C52" i="32"/>
  <c r="O48" i="32" s="1"/>
  <c r="Y52" i="32"/>
  <c r="AE52" i="32"/>
  <c r="C54" i="32"/>
  <c r="U48" i="32" s="1"/>
  <c r="P54" i="32"/>
  <c r="C56" i="32"/>
  <c r="AA48" i="32" s="1"/>
  <c r="P56" i="32"/>
  <c r="Y52" i="31"/>
  <c r="P54" i="31" s="1"/>
  <c r="AI34" i="31"/>
  <c r="V34" i="31"/>
  <c r="Q34" i="31"/>
  <c r="V52" i="31" s="1"/>
  <c r="AI32" i="31"/>
  <c r="V32" i="31"/>
  <c r="AE50" i="31" s="1"/>
  <c r="J56" i="31" s="1"/>
  <c r="Q32" i="31"/>
  <c r="AB50" i="31" s="1"/>
  <c r="AI30" i="31"/>
  <c r="V30" i="31"/>
  <c r="Y41" i="31" s="1"/>
  <c r="P43" i="31" s="1"/>
  <c r="Q30" i="31"/>
  <c r="V41" i="31" s="1"/>
  <c r="AI28" i="31"/>
  <c r="V28" i="31"/>
  <c r="AE39" i="31" s="1"/>
  <c r="J45" i="31" s="1"/>
  <c r="Q28" i="31"/>
  <c r="AB39" i="31" s="1"/>
  <c r="AI26" i="31"/>
  <c r="V26" i="31"/>
  <c r="AE52" i="31" s="1"/>
  <c r="P56" i="31" s="1"/>
  <c r="Q26" i="31"/>
  <c r="AB52" i="31" s="1"/>
  <c r="AI24" i="31"/>
  <c r="V24" i="31"/>
  <c r="Y50" i="31" s="1"/>
  <c r="J54" i="31" s="1"/>
  <c r="Q24" i="31"/>
  <c r="V50" i="31" s="1"/>
  <c r="AI22" i="31"/>
  <c r="V22" i="31"/>
  <c r="AE41" i="31" s="1"/>
  <c r="P45" i="31" s="1"/>
  <c r="Q22" i="31"/>
  <c r="AB41" i="31" s="1"/>
  <c r="AI20" i="31"/>
  <c r="V20" i="31"/>
  <c r="Y39" i="31" s="1"/>
  <c r="J43" i="31" s="1"/>
  <c r="Q20" i="31"/>
  <c r="V39" i="31" s="1"/>
  <c r="AI18" i="31"/>
  <c r="V18" i="31"/>
  <c r="AE54" i="31" s="1"/>
  <c r="V56" i="31" s="1"/>
  <c r="Q18" i="31"/>
  <c r="AB54" i="31" s="1"/>
  <c r="Y56" i="31" s="1"/>
  <c r="AI16" i="31"/>
  <c r="V16" i="31"/>
  <c r="S50" i="31" s="1"/>
  <c r="Q16" i="31"/>
  <c r="P50" i="31" s="1"/>
  <c r="AI14" i="31"/>
  <c r="V14" i="31"/>
  <c r="AE43" i="31" s="1"/>
  <c r="V45" i="31" s="1"/>
  <c r="Q14" i="31"/>
  <c r="AB43" i="31" s="1"/>
  <c r="AI12" i="31"/>
  <c r="V12" i="31"/>
  <c r="S39" i="31" s="1"/>
  <c r="Q12" i="31"/>
  <c r="P39" i="31" s="1"/>
  <c r="AI34" i="30"/>
  <c r="V34" i="30"/>
  <c r="Y52" i="30" s="1"/>
  <c r="P54" i="30" s="1"/>
  <c r="Q34" i="30"/>
  <c r="V52" i="30" s="1"/>
  <c r="S54" i="30" s="1"/>
  <c r="AI32" i="30"/>
  <c r="V32" i="30"/>
  <c r="AE50" i="30" s="1"/>
  <c r="J56" i="30" s="1"/>
  <c r="Q32" i="30"/>
  <c r="AB50" i="30" s="1"/>
  <c r="AI30" i="30"/>
  <c r="V30" i="30"/>
  <c r="Y41" i="30" s="1"/>
  <c r="P43" i="30" s="1"/>
  <c r="Q30" i="30"/>
  <c r="V41" i="30" s="1"/>
  <c r="AI28" i="30"/>
  <c r="V28" i="30"/>
  <c r="AE39" i="30" s="1"/>
  <c r="J45" i="30" s="1"/>
  <c r="Q28" i="30"/>
  <c r="AB39" i="30" s="1"/>
  <c r="AI26" i="30"/>
  <c r="V26" i="30"/>
  <c r="AE52" i="30" s="1"/>
  <c r="P56" i="30" s="1"/>
  <c r="Q26" i="30"/>
  <c r="AB52" i="30" s="1"/>
  <c r="AI24" i="30"/>
  <c r="V24" i="30"/>
  <c r="Y50" i="30" s="1"/>
  <c r="J54" i="30" s="1"/>
  <c r="Q24" i="30"/>
  <c r="V50" i="30" s="1"/>
  <c r="AI22" i="30"/>
  <c r="V22" i="30"/>
  <c r="AE41" i="30" s="1"/>
  <c r="P45" i="30" s="1"/>
  <c r="Q22" i="30"/>
  <c r="AB41" i="30" s="1"/>
  <c r="AI20" i="30"/>
  <c r="V20" i="30"/>
  <c r="Y39" i="30" s="1"/>
  <c r="J43" i="30" s="1"/>
  <c r="Q20" i="30"/>
  <c r="V39" i="30" s="1"/>
  <c r="AI18" i="30"/>
  <c r="V18" i="30"/>
  <c r="AE54" i="30" s="1"/>
  <c r="V56" i="30" s="1"/>
  <c r="Q18" i="30"/>
  <c r="AB54" i="30" s="1"/>
  <c r="Y56" i="30" s="1"/>
  <c r="AI16" i="30"/>
  <c r="V16" i="30"/>
  <c r="S50" i="30" s="1"/>
  <c r="Q16" i="30"/>
  <c r="P50" i="30" s="1"/>
  <c r="AI14" i="30"/>
  <c r="V14" i="30"/>
  <c r="AE43" i="30" s="1"/>
  <c r="V45" i="30" s="1"/>
  <c r="Q14" i="30"/>
  <c r="AB43" i="30" s="1"/>
  <c r="Y45" i="30" s="1"/>
  <c r="AI12" i="30"/>
  <c r="V12" i="30"/>
  <c r="S39" i="30" s="1"/>
  <c r="J41" i="30" s="1"/>
  <c r="Q12" i="30"/>
  <c r="P39" i="30" s="1"/>
  <c r="AI34" i="38"/>
  <c r="V34" i="38"/>
  <c r="Y52" i="38" s="1"/>
  <c r="P54" i="38" s="1"/>
  <c r="Q34" i="38"/>
  <c r="V52" i="38" s="1"/>
  <c r="AI32" i="38"/>
  <c r="V32" i="38"/>
  <c r="AE50" i="38" s="1"/>
  <c r="J56" i="38" s="1"/>
  <c r="Q32" i="38"/>
  <c r="AB50" i="38" s="1"/>
  <c r="AI30" i="38"/>
  <c r="V30" i="38"/>
  <c r="Y41" i="38" s="1"/>
  <c r="P43" i="38" s="1"/>
  <c r="Q30" i="38"/>
  <c r="V41" i="38" s="1"/>
  <c r="AI28" i="38"/>
  <c r="V28" i="38"/>
  <c r="AE39" i="38" s="1"/>
  <c r="J45" i="38" s="1"/>
  <c r="Q28" i="38"/>
  <c r="AB39" i="38" s="1"/>
  <c r="AI26" i="38"/>
  <c r="V26" i="38"/>
  <c r="AE52" i="38" s="1"/>
  <c r="P56" i="38" s="1"/>
  <c r="Q26" i="38"/>
  <c r="AB52" i="38" s="1"/>
  <c r="AI24" i="38"/>
  <c r="V24" i="38"/>
  <c r="Y50" i="38" s="1"/>
  <c r="J54" i="38" s="1"/>
  <c r="Q24" i="38"/>
  <c r="V50" i="38" s="1"/>
  <c r="AI22" i="38"/>
  <c r="V22" i="38"/>
  <c r="AE41" i="38" s="1"/>
  <c r="P45" i="38" s="1"/>
  <c r="Q22" i="38"/>
  <c r="AB41" i="38" s="1"/>
  <c r="AI20" i="38"/>
  <c r="V20" i="38"/>
  <c r="Y39" i="38" s="1"/>
  <c r="J43" i="38" s="1"/>
  <c r="Q20" i="38"/>
  <c r="V39" i="38" s="1"/>
  <c r="AI18" i="38"/>
  <c r="V18" i="38"/>
  <c r="AE54" i="38" s="1"/>
  <c r="V56" i="38" s="1"/>
  <c r="Q18" i="38"/>
  <c r="AB54" i="38" s="1"/>
  <c r="Y56" i="38" s="1"/>
  <c r="AI16" i="38"/>
  <c r="V16" i="38"/>
  <c r="S50" i="38" s="1"/>
  <c r="Q16" i="38"/>
  <c r="P50" i="38" s="1"/>
  <c r="AI14" i="38"/>
  <c r="V14" i="38"/>
  <c r="AE43" i="38" s="1"/>
  <c r="V45" i="38" s="1"/>
  <c r="Q14" i="38"/>
  <c r="AB43" i="38" s="1"/>
  <c r="AI12" i="38"/>
  <c r="V12" i="38"/>
  <c r="S39" i="38" s="1"/>
  <c r="Q12" i="38"/>
  <c r="P39" i="38" s="1"/>
  <c r="AM3" i="38"/>
  <c r="AJ26" i="37"/>
  <c r="AH26" i="37"/>
  <c r="AL26" i="37" s="1"/>
  <c r="AF26" i="37"/>
  <c r="X26" i="37"/>
  <c r="U26" i="37"/>
  <c r="R26" i="37"/>
  <c r="O26" i="37"/>
  <c r="L26" i="37"/>
  <c r="I26" i="37"/>
  <c r="B26" i="37"/>
  <c r="AJ24" i="37"/>
  <c r="AH24" i="37"/>
  <c r="AL24" i="37" s="1"/>
  <c r="AF24" i="37"/>
  <c r="Z24" i="37"/>
  <c r="R24" i="37"/>
  <c r="O24" i="37"/>
  <c r="L24" i="37"/>
  <c r="I24" i="37"/>
  <c r="H24" i="37" s="1"/>
  <c r="B24" i="37"/>
  <c r="AJ22" i="37"/>
  <c r="AH22" i="37"/>
  <c r="AF22" i="37"/>
  <c r="Z22" i="37"/>
  <c r="T22" i="37"/>
  <c r="L22" i="37"/>
  <c r="I22" i="37"/>
  <c r="H22" i="37" s="1"/>
  <c r="B22" i="37"/>
  <c r="N18" i="37" s="1"/>
  <c r="AJ20" i="37"/>
  <c r="AH20" i="37"/>
  <c r="AF20" i="37"/>
  <c r="Z20" i="37"/>
  <c r="T20" i="37"/>
  <c r="N20" i="37"/>
  <c r="B20" i="37"/>
  <c r="H18" i="37" s="1"/>
  <c r="Z18" i="37"/>
  <c r="T18" i="37"/>
  <c r="AJ15" i="37"/>
  <c r="AH15" i="37"/>
  <c r="AL15" i="37" s="1"/>
  <c r="AF15" i="37"/>
  <c r="X15" i="37"/>
  <c r="U15" i="37"/>
  <c r="R15" i="37"/>
  <c r="O15" i="37"/>
  <c r="L15" i="37"/>
  <c r="I15" i="37"/>
  <c r="B15" i="37"/>
  <c r="AJ13" i="37"/>
  <c r="AH13" i="37"/>
  <c r="AF13" i="37"/>
  <c r="Z13" i="37"/>
  <c r="R13" i="37"/>
  <c r="O13" i="37"/>
  <c r="L13" i="37"/>
  <c r="I13" i="37"/>
  <c r="H13" i="37" s="1"/>
  <c r="B13" i="37"/>
  <c r="T7" i="37" s="1"/>
  <c r="AJ11" i="37"/>
  <c r="AH11" i="37"/>
  <c r="AF11" i="37"/>
  <c r="Z11" i="37"/>
  <c r="T11" i="37"/>
  <c r="L11" i="37"/>
  <c r="I11" i="37"/>
  <c r="H11" i="37" s="1"/>
  <c r="B11" i="37"/>
  <c r="N7" i="37" s="1"/>
  <c r="AJ9" i="37"/>
  <c r="AH9" i="37"/>
  <c r="AF9" i="37"/>
  <c r="Z9" i="37"/>
  <c r="T9" i="37"/>
  <c r="N9" i="37"/>
  <c r="B9" i="37"/>
  <c r="H7" i="37" s="1"/>
  <c r="Z7" i="37"/>
  <c r="AM3" i="36"/>
  <c r="C56" i="36"/>
  <c r="C54" i="36"/>
  <c r="U48" i="36" s="1"/>
  <c r="C52" i="36"/>
  <c r="O48" i="36" s="1"/>
  <c r="C50" i="36"/>
  <c r="I48" i="36" s="1"/>
  <c r="AA48" i="36"/>
  <c r="C48" i="36"/>
  <c r="V34" i="36"/>
  <c r="Y52" i="36" s="1"/>
  <c r="P54" i="36" s="1"/>
  <c r="Q34" i="36"/>
  <c r="V52" i="36" s="1"/>
  <c r="V32" i="36"/>
  <c r="AE50" i="36" s="1"/>
  <c r="J56" i="36" s="1"/>
  <c r="Q32" i="36"/>
  <c r="AB50" i="36" s="1"/>
  <c r="V30" i="36"/>
  <c r="Q30" i="36"/>
  <c r="V28" i="36"/>
  <c r="Q28" i="36"/>
  <c r="V26" i="36"/>
  <c r="AE52" i="36" s="1"/>
  <c r="P56" i="36" s="1"/>
  <c r="Q26" i="36"/>
  <c r="AB52" i="36" s="1"/>
  <c r="V24" i="36"/>
  <c r="Y50" i="36" s="1"/>
  <c r="J54" i="36" s="1"/>
  <c r="Q24" i="36"/>
  <c r="V50" i="36" s="1"/>
  <c r="AI22" i="36"/>
  <c r="V22" i="36"/>
  <c r="Y41" i="36" s="1"/>
  <c r="P43" i="36" s="1"/>
  <c r="Q22" i="36"/>
  <c r="V41" i="36" s="1"/>
  <c r="S43" i="36" s="1"/>
  <c r="AI20" i="36"/>
  <c r="V20" i="36"/>
  <c r="AE39" i="36" s="1"/>
  <c r="Q20" i="36"/>
  <c r="AB39" i="36" s="1"/>
  <c r="M45" i="36" s="1"/>
  <c r="AI18" i="36"/>
  <c r="V18" i="36"/>
  <c r="AE41" i="36" s="1"/>
  <c r="P45" i="36" s="1"/>
  <c r="Q18" i="36"/>
  <c r="AB41" i="36" s="1"/>
  <c r="AI16" i="36"/>
  <c r="V16" i="36"/>
  <c r="S50" i="36" s="1"/>
  <c r="Q16" i="36"/>
  <c r="P50" i="36" s="1"/>
  <c r="AI14" i="36"/>
  <c r="V14" i="36"/>
  <c r="AE43" i="36" s="1"/>
  <c r="V45" i="36" s="1"/>
  <c r="Q14" i="36"/>
  <c r="AB43" i="36" s="1"/>
  <c r="Y45" i="36" s="1"/>
  <c r="AI12" i="36"/>
  <c r="V12" i="36"/>
  <c r="S39" i="36" s="1"/>
  <c r="Q12" i="36"/>
  <c r="P39" i="36" s="1"/>
  <c r="M41" i="36" s="1"/>
  <c r="AI34" i="35"/>
  <c r="V34" i="35"/>
  <c r="Y52" i="35" s="1"/>
  <c r="P54" i="35" s="1"/>
  <c r="Q34" i="35"/>
  <c r="V52" i="35" s="1"/>
  <c r="AI32" i="35"/>
  <c r="V32" i="35"/>
  <c r="AE50" i="35" s="1"/>
  <c r="J56" i="35" s="1"/>
  <c r="Q32" i="35"/>
  <c r="AB50" i="35" s="1"/>
  <c r="AI30" i="35"/>
  <c r="V30" i="35"/>
  <c r="Y41" i="35" s="1"/>
  <c r="P43" i="35" s="1"/>
  <c r="Q30" i="35"/>
  <c r="V41" i="35" s="1"/>
  <c r="AI28" i="35"/>
  <c r="V28" i="35"/>
  <c r="AE39" i="35" s="1"/>
  <c r="J45" i="35" s="1"/>
  <c r="Q28" i="35"/>
  <c r="AB39" i="35" s="1"/>
  <c r="AI26" i="35"/>
  <c r="V26" i="35"/>
  <c r="AE52" i="35" s="1"/>
  <c r="P56" i="35" s="1"/>
  <c r="Q26" i="35"/>
  <c r="AB52" i="35" s="1"/>
  <c r="AI24" i="35"/>
  <c r="V24" i="35"/>
  <c r="Y50" i="35" s="1"/>
  <c r="J54" i="35" s="1"/>
  <c r="Q24" i="35"/>
  <c r="V50" i="35" s="1"/>
  <c r="AI22" i="35"/>
  <c r="V22" i="35"/>
  <c r="AE41" i="35" s="1"/>
  <c r="P45" i="35" s="1"/>
  <c r="Q22" i="35"/>
  <c r="AB41" i="35" s="1"/>
  <c r="AI20" i="35"/>
  <c r="V20" i="35"/>
  <c r="Y39" i="35" s="1"/>
  <c r="J43" i="35" s="1"/>
  <c r="Q20" i="35"/>
  <c r="V39" i="35" s="1"/>
  <c r="AI18" i="35"/>
  <c r="V18" i="35"/>
  <c r="AE54" i="35" s="1"/>
  <c r="V56" i="35" s="1"/>
  <c r="Q18" i="35"/>
  <c r="AB54" i="35" s="1"/>
  <c r="Y56" i="35" s="1"/>
  <c r="AI16" i="35"/>
  <c r="V16" i="35"/>
  <c r="S50" i="35" s="1"/>
  <c r="Q16" i="35"/>
  <c r="P50" i="35" s="1"/>
  <c r="AI14" i="35"/>
  <c r="V14" i="35"/>
  <c r="AE43" i="35" s="1"/>
  <c r="V45" i="35" s="1"/>
  <c r="Q14" i="35"/>
  <c r="AB43" i="35" s="1"/>
  <c r="AI12" i="35"/>
  <c r="V12" i="35"/>
  <c r="S39" i="35" s="1"/>
  <c r="Q12" i="35"/>
  <c r="P39" i="35" s="1"/>
  <c r="AM3" i="35"/>
  <c r="AI34" i="34"/>
  <c r="V34" i="34"/>
  <c r="Y52" i="34" s="1"/>
  <c r="P54" i="34" s="1"/>
  <c r="Q34" i="34"/>
  <c r="V52" i="34" s="1"/>
  <c r="AI32" i="34"/>
  <c r="V32" i="34"/>
  <c r="AE50" i="34" s="1"/>
  <c r="J56" i="34" s="1"/>
  <c r="Q32" i="34"/>
  <c r="AB50" i="34" s="1"/>
  <c r="AI30" i="34"/>
  <c r="V30" i="34"/>
  <c r="Y41" i="34" s="1"/>
  <c r="P43" i="34" s="1"/>
  <c r="Q30" i="34"/>
  <c r="V41" i="34" s="1"/>
  <c r="AI28" i="34"/>
  <c r="V28" i="34"/>
  <c r="AE39" i="34" s="1"/>
  <c r="J45" i="34" s="1"/>
  <c r="Q28" i="34"/>
  <c r="AB39" i="34" s="1"/>
  <c r="AI26" i="34"/>
  <c r="V26" i="34"/>
  <c r="AE52" i="34" s="1"/>
  <c r="P56" i="34" s="1"/>
  <c r="Q26" i="34"/>
  <c r="AB52" i="34" s="1"/>
  <c r="AI24" i="34"/>
  <c r="V24" i="34"/>
  <c r="Y50" i="34" s="1"/>
  <c r="J54" i="34" s="1"/>
  <c r="Q24" i="34"/>
  <c r="V50" i="34" s="1"/>
  <c r="AI22" i="34"/>
  <c r="V22" i="34"/>
  <c r="AE41" i="34" s="1"/>
  <c r="P45" i="34" s="1"/>
  <c r="Q22" i="34"/>
  <c r="AB41" i="34" s="1"/>
  <c r="AI20" i="34"/>
  <c r="V20" i="34"/>
  <c r="Y39" i="34" s="1"/>
  <c r="J43" i="34" s="1"/>
  <c r="Q20" i="34"/>
  <c r="V39" i="34" s="1"/>
  <c r="AI18" i="34"/>
  <c r="V18" i="34"/>
  <c r="AE54" i="34" s="1"/>
  <c r="V56" i="34" s="1"/>
  <c r="Q18" i="34"/>
  <c r="AB54" i="34" s="1"/>
  <c r="Y56" i="34" s="1"/>
  <c r="AI16" i="34"/>
  <c r="V16" i="34"/>
  <c r="S50" i="34" s="1"/>
  <c r="Q16" i="34"/>
  <c r="P50" i="34" s="1"/>
  <c r="AI14" i="34"/>
  <c r="V14" i="34"/>
  <c r="AE43" i="34" s="1"/>
  <c r="V45" i="34" s="1"/>
  <c r="Q14" i="34"/>
  <c r="AB43" i="34" s="1"/>
  <c r="AI12" i="34"/>
  <c r="V12" i="34"/>
  <c r="S39" i="34" s="1"/>
  <c r="Q12" i="34"/>
  <c r="P39" i="34" s="1"/>
  <c r="AM3" i="34"/>
  <c r="V18" i="33"/>
  <c r="AE54" i="33" s="1"/>
  <c r="V56" i="33" s="1"/>
  <c r="Q18" i="33"/>
  <c r="AB54" i="33" s="1"/>
  <c r="Y56" i="33" s="1"/>
  <c r="V16" i="33"/>
  <c r="S50" i="33" s="1"/>
  <c r="Q16" i="33"/>
  <c r="P50" i="33" s="1"/>
  <c r="V14" i="33"/>
  <c r="AE43" i="33" s="1"/>
  <c r="V45" i="33" s="1"/>
  <c r="Q14" i="33"/>
  <c r="AB43" i="33" s="1"/>
  <c r="AI34" i="33"/>
  <c r="V34" i="33"/>
  <c r="Y52" i="33" s="1"/>
  <c r="P54" i="33" s="1"/>
  <c r="Q34" i="33"/>
  <c r="V52" i="33" s="1"/>
  <c r="AI32" i="33"/>
  <c r="V32" i="33"/>
  <c r="AE50" i="33" s="1"/>
  <c r="J56" i="33" s="1"/>
  <c r="Q32" i="33"/>
  <c r="AB50" i="33" s="1"/>
  <c r="AI30" i="33"/>
  <c r="V30" i="33"/>
  <c r="Y41" i="33" s="1"/>
  <c r="P43" i="33" s="1"/>
  <c r="Q30" i="33"/>
  <c r="V41" i="33" s="1"/>
  <c r="AI28" i="33"/>
  <c r="V28" i="33"/>
  <c r="AE39" i="33" s="1"/>
  <c r="J45" i="33" s="1"/>
  <c r="Q28" i="33"/>
  <c r="AB39" i="33" s="1"/>
  <c r="AI26" i="33"/>
  <c r="V26" i="33"/>
  <c r="AE52" i="33" s="1"/>
  <c r="P56" i="33" s="1"/>
  <c r="Q26" i="33"/>
  <c r="AB52" i="33" s="1"/>
  <c r="AI24" i="33"/>
  <c r="V24" i="33"/>
  <c r="Y50" i="33" s="1"/>
  <c r="J54" i="33" s="1"/>
  <c r="Q24" i="33"/>
  <c r="V50" i="33" s="1"/>
  <c r="AI22" i="33"/>
  <c r="V22" i="33"/>
  <c r="AE41" i="33" s="1"/>
  <c r="P45" i="33" s="1"/>
  <c r="Q22" i="33"/>
  <c r="AB41" i="33" s="1"/>
  <c r="AI20" i="33"/>
  <c r="V20" i="33"/>
  <c r="Y39" i="33" s="1"/>
  <c r="J43" i="33" s="1"/>
  <c r="Q20" i="33"/>
  <c r="V39" i="33" s="1"/>
  <c r="AI18" i="33"/>
  <c r="AI16" i="33"/>
  <c r="AI14" i="33"/>
  <c r="AI12" i="33"/>
  <c r="V12" i="33"/>
  <c r="S39" i="33" s="1"/>
  <c r="Q12" i="33"/>
  <c r="P39" i="33" s="1"/>
  <c r="AM3" i="33"/>
  <c r="AJ26" i="8"/>
  <c r="AH26" i="8"/>
  <c r="AF26" i="8"/>
  <c r="R26" i="8"/>
  <c r="I26" i="8"/>
  <c r="B26" i="8"/>
  <c r="Z18" i="8" s="1"/>
  <c r="AJ24" i="8"/>
  <c r="AH24" i="8"/>
  <c r="AF24" i="8"/>
  <c r="U26" i="8"/>
  <c r="X26" i="8"/>
  <c r="R24" i="8"/>
  <c r="B24" i="8"/>
  <c r="T18" i="8" s="1"/>
  <c r="AJ22" i="8"/>
  <c r="AH22" i="8"/>
  <c r="AF22" i="8"/>
  <c r="O26" i="8"/>
  <c r="Z22" i="8"/>
  <c r="T22" i="8"/>
  <c r="I22" i="8"/>
  <c r="B22" i="8"/>
  <c r="N18" i="8" s="1"/>
  <c r="AJ20" i="8"/>
  <c r="AH20" i="8"/>
  <c r="AF20" i="8"/>
  <c r="Z20" i="8"/>
  <c r="I24" i="8"/>
  <c r="L24" i="8"/>
  <c r="T20" i="8"/>
  <c r="L22" i="8"/>
  <c r="B20" i="8"/>
  <c r="H18" i="8" s="1"/>
  <c r="AJ15" i="8"/>
  <c r="AH15" i="8"/>
  <c r="AF15" i="8"/>
  <c r="R15" i="8"/>
  <c r="I15" i="8"/>
  <c r="B15" i="8"/>
  <c r="AJ13" i="8"/>
  <c r="AH13" i="8"/>
  <c r="AF13" i="8"/>
  <c r="U15" i="8"/>
  <c r="X15" i="8"/>
  <c r="R13" i="8"/>
  <c r="B13" i="8"/>
  <c r="T7" i="8" s="1"/>
  <c r="AJ11" i="8"/>
  <c r="AH11" i="8"/>
  <c r="AL11" i="8" s="1"/>
  <c r="AF11" i="8"/>
  <c r="O15" i="8"/>
  <c r="Z11" i="8"/>
  <c r="T11" i="8"/>
  <c r="I11" i="8"/>
  <c r="B11" i="8"/>
  <c r="N7" i="8" s="1"/>
  <c r="AJ9" i="8"/>
  <c r="AH9" i="8"/>
  <c r="AF9" i="8"/>
  <c r="Z9" i="8"/>
  <c r="I13" i="8"/>
  <c r="L13" i="8"/>
  <c r="T9" i="8"/>
  <c r="L11" i="8"/>
  <c r="B9" i="8"/>
  <c r="H7" i="8" s="1"/>
  <c r="Z7" i="8"/>
  <c r="AM3" i="32"/>
  <c r="AM3" i="31"/>
  <c r="AM3" i="30"/>
  <c r="I8" i="36"/>
  <c r="G3" i="35"/>
  <c r="K6" i="30"/>
  <c r="AA7" i="30"/>
  <c r="Z6" i="33"/>
  <c r="I6" i="35"/>
  <c r="Z7" i="33"/>
  <c r="Z8" i="33"/>
  <c r="G3" i="32"/>
  <c r="A2" i="38"/>
  <c r="AA8" i="31"/>
  <c r="L7" i="36"/>
  <c r="AC8" i="33"/>
  <c r="G3" i="30"/>
  <c r="A2" i="30"/>
  <c r="K5" i="38"/>
  <c r="K6" i="31"/>
  <c r="AC6" i="34"/>
  <c r="Z5" i="35"/>
  <c r="L5" i="36"/>
  <c r="L5" i="33"/>
  <c r="K8" i="32"/>
  <c r="K7" i="38"/>
  <c r="A2" i="32"/>
  <c r="AC8" i="35"/>
  <c r="A2" i="33"/>
  <c r="I8" i="35"/>
  <c r="X5" i="31"/>
  <c r="G3" i="38"/>
  <c r="G3" i="31"/>
  <c r="AA6" i="38"/>
  <c r="K5" i="30"/>
  <c r="G3" i="36"/>
  <c r="L6" i="34"/>
  <c r="K6" i="32"/>
  <c r="L5" i="35"/>
  <c r="Z5" i="33"/>
  <c r="I5" i="35"/>
  <c r="K5" i="32"/>
  <c r="A2" i="34"/>
  <c r="AC7" i="33"/>
  <c r="G3" i="33"/>
  <c r="L8" i="34"/>
  <c r="H5" i="30"/>
  <c r="I7" i="35"/>
  <c r="AC5" i="33"/>
  <c r="K7" i="32"/>
  <c r="A2" i="36"/>
  <c r="L8" i="36"/>
  <c r="A2" i="31"/>
  <c r="AC7" i="35"/>
  <c r="AC5" i="34"/>
  <c r="L6" i="33"/>
  <c r="I7" i="36"/>
  <c r="AC6" i="33"/>
  <c r="L7" i="35"/>
  <c r="K6" i="38"/>
  <c r="AA5" i="38"/>
  <c r="I6" i="36"/>
  <c r="Z8" i="34"/>
  <c r="L6" i="36"/>
  <c r="Z7" i="35"/>
  <c r="AC8" i="34"/>
  <c r="I8" i="33"/>
  <c r="AA6" i="30"/>
  <c r="K8" i="30"/>
  <c r="H5" i="38"/>
  <c r="H5" i="31"/>
  <c r="L8" i="33"/>
  <c r="I5" i="36"/>
  <c r="AA6" i="31"/>
  <c r="K7" i="30"/>
  <c r="L6" i="35"/>
  <c r="I5" i="34"/>
  <c r="Z6" i="35"/>
  <c r="AA7" i="38"/>
  <c r="K7" i="31"/>
  <c r="AA7" i="31"/>
  <c r="AC7" i="34"/>
  <c r="X5" i="38"/>
  <c r="Z8" i="35"/>
  <c r="AA8" i="30"/>
  <c r="L7" i="33"/>
  <c r="I8" i="34"/>
  <c r="AA8" i="38"/>
  <c r="K8" i="38"/>
  <c r="I6" i="34"/>
  <c r="L5" i="34"/>
  <c r="Z7" i="34"/>
  <c r="L7" i="34"/>
  <c r="Z6" i="34"/>
  <c r="A2" i="35"/>
  <c r="K8" i="31"/>
  <c r="I6" i="33"/>
  <c r="I7" i="34"/>
  <c r="K5" i="31"/>
  <c r="X5" i="30"/>
  <c r="I7" i="33"/>
  <c r="I5" i="33"/>
  <c r="AC6" i="35"/>
  <c r="Z5" i="34"/>
  <c r="AC5" i="35"/>
  <c r="AA5" i="31"/>
  <c r="AA5" i="30"/>
  <c r="H5" i="32"/>
  <c r="G3" i="34"/>
  <c r="L8" i="35"/>
  <c r="C43" i="33" l="1"/>
  <c r="AL11" i="37"/>
  <c r="H15" i="37"/>
  <c r="T15" i="37"/>
  <c r="U52" i="32"/>
  <c r="AL22" i="8"/>
  <c r="N13" i="37"/>
  <c r="T3" i="35"/>
  <c r="T3" i="34"/>
  <c r="T3" i="33"/>
  <c r="AA50" i="30"/>
  <c r="U39" i="30"/>
  <c r="O54" i="30"/>
  <c r="U41" i="32"/>
  <c r="AE54" i="32"/>
  <c r="V56" i="32" s="1"/>
  <c r="U56" i="32" s="1"/>
  <c r="AB54" i="32"/>
  <c r="Y56" i="32" s="1"/>
  <c r="AI50" i="30"/>
  <c r="M52" i="30"/>
  <c r="AK52" i="30" s="1"/>
  <c r="O50" i="30"/>
  <c r="M54" i="30"/>
  <c r="AK54" i="30" s="1"/>
  <c r="U50" i="30"/>
  <c r="AI41" i="32"/>
  <c r="J52" i="30"/>
  <c r="I52" i="30" s="1"/>
  <c r="AK50" i="30"/>
  <c r="S45" i="30"/>
  <c r="AA41" i="30"/>
  <c r="U41" i="30"/>
  <c r="S43" i="30"/>
  <c r="O43" i="30" s="1"/>
  <c r="AI39" i="30"/>
  <c r="O39" i="30"/>
  <c r="AG39" i="30" s="1"/>
  <c r="M41" i="30"/>
  <c r="AK41" i="30" s="1"/>
  <c r="AA39" i="30"/>
  <c r="M45" i="30"/>
  <c r="S56" i="30"/>
  <c r="O56" i="30" s="1"/>
  <c r="AA52" i="30"/>
  <c r="V39" i="36"/>
  <c r="AL15" i="8"/>
  <c r="AL26" i="8"/>
  <c r="U56" i="34"/>
  <c r="N15" i="37"/>
  <c r="N24" i="37"/>
  <c r="AA54" i="32"/>
  <c r="O45" i="32"/>
  <c r="O39" i="32"/>
  <c r="AA50" i="35"/>
  <c r="N26" i="37"/>
  <c r="AA41" i="32"/>
  <c r="U56" i="35"/>
  <c r="AL9" i="37"/>
  <c r="AL13" i="37"/>
  <c r="AL20" i="37"/>
  <c r="AL22" i="37"/>
  <c r="H26" i="37"/>
  <c r="T26" i="37"/>
  <c r="U56" i="38"/>
  <c r="U56" i="31"/>
  <c r="S50" i="32"/>
  <c r="AK50" i="32" s="1"/>
  <c r="J18" i="32"/>
  <c r="J22" i="32"/>
  <c r="C41" i="32"/>
  <c r="O37" i="32" s="1"/>
  <c r="X12" i="32"/>
  <c r="J12" i="32"/>
  <c r="J20" i="32"/>
  <c r="C39" i="32"/>
  <c r="I37" i="32" s="1"/>
  <c r="J16" i="32"/>
  <c r="X14" i="32"/>
  <c r="X20" i="32"/>
  <c r="C45" i="32"/>
  <c r="AA37" i="32" s="1"/>
  <c r="X18" i="32"/>
  <c r="X22" i="32"/>
  <c r="J14" i="32"/>
  <c r="X16" i="32"/>
  <c r="C43" i="32"/>
  <c r="U37" i="32" s="1"/>
  <c r="C37" i="32"/>
  <c r="M56" i="32"/>
  <c r="I56" i="32" s="1"/>
  <c r="AA50" i="32"/>
  <c r="U50" i="32"/>
  <c r="M54" i="32"/>
  <c r="AK45" i="32"/>
  <c r="J45" i="32"/>
  <c r="AK39" i="32"/>
  <c r="S56" i="32"/>
  <c r="O56" i="32" s="1"/>
  <c r="AA52" i="32"/>
  <c r="AI56" i="32"/>
  <c r="M43" i="32"/>
  <c r="U39" i="32"/>
  <c r="AG39" i="32" s="1"/>
  <c r="AI39" i="32"/>
  <c r="I54" i="32"/>
  <c r="AG54" i="32" s="1"/>
  <c r="I43" i="32"/>
  <c r="AI43" i="32"/>
  <c r="U45" i="32"/>
  <c r="S54" i="32"/>
  <c r="O54" i="32" s="1"/>
  <c r="AA43" i="32"/>
  <c r="AG43" i="32" s="1"/>
  <c r="S43" i="32"/>
  <c r="O43" i="32" s="1"/>
  <c r="P50" i="32"/>
  <c r="AA39" i="32"/>
  <c r="J52" i="32"/>
  <c r="M41" i="32"/>
  <c r="AK41" i="32" s="1"/>
  <c r="X22" i="31"/>
  <c r="X14" i="31"/>
  <c r="C45" i="31"/>
  <c r="AA37" i="31" s="1"/>
  <c r="X28" i="31"/>
  <c r="C39" i="31"/>
  <c r="I37" i="31" s="1"/>
  <c r="J28" i="31"/>
  <c r="J20" i="31"/>
  <c r="J12" i="31"/>
  <c r="X16" i="31"/>
  <c r="C52" i="31"/>
  <c r="O48" i="31" s="1"/>
  <c r="J34" i="31"/>
  <c r="J26" i="31"/>
  <c r="X32" i="31"/>
  <c r="X26" i="31"/>
  <c r="C56" i="31"/>
  <c r="AA48" i="31" s="1"/>
  <c r="X18" i="31"/>
  <c r="J30" i="31"/>
  <c r="J22" i="31"/>
  <c r="C41" i="31"/>
  <c r="O37" i="31" s="1"/>
  <c r="X12" i="31"/>
  <c r="C48" i="31"/>
  <c r="C43" i="31"/>
  <c r="U37" i="31" s="1"/>
  <c r="J14" i="31"/>
  <c r="X30" i="31"/>
  <c r="X20" i="31"/>
  <c r="C37" i="31"/>
  <c r="J32" i="31"/>
  <c r="J16" i="31"/>
  <c r="C50" i="31"/>
  <c r="I48" i="31" s="1"/>
  <c r="J24" i="31"/>
  <c r="X24" i="31"/>
  <c r="C54" i="31"/>
  <c r="U48" i="31" s="1"/>
  <c r="X34" i="31"/>
  <c r="J18" i="31"/>
  <c r="AI43" i="31"/>
  <c r="AI50" i="31"/>
  <c r="M52" i="31"/>
  <c r="AK52" i="31" s="1"/>
  <c r="O50" i="31"/>
  <c r="M54" i="31"/>
  <c r="I54" i="31" s="1"/>
  <c r="U50" i="31"/>
  <c r="AA50" i="31"/>
  <c r="AI45" i="31"/>
  <c r="Y45" i="31"/>
  <c r="U45" i="31" s="1"/>
  <c r="AA43" i="31"/>
  <c r="J52" i="31"/>
  <c r="AK50" i="31"/>
  <c r="S45" i="31"/>
  <c r="O45" i="31" s="1"/>
  <c r="AA41" i="31"/>
  <c r="AI54" i="31"/>
  <c r="S43" i="31"/>
  <c r="O43" i="31" s="1"/>
  <c r="U41" i="31"/>
  <c r="AI56" i="31"/>
  <c r="J41" i="31"/>
  <c r="AK39" i="31"/>
  <c r="S56" i="31"/>
  <c r="O56" i="31" s="1"/>
  <c r="AA52" i="31"/>
  <c r="S54" i="31"/>
  <c r="O54" i="31" s="1"/>
  <c r="U52" i="31"/>
  <c r="M41" i="31"/>
  <c r="AK41" i="31" s="1"/>
  <c r="AI39" i="31"/>
  <c r="O39" i="31"/>
  <c r="AG39" i="31" s="1"/>
  <c r="AA39" i="31"/>
  <c r="M45" i="31"/>
  <c r="U39" i="31"/>
  <c r="M56" i="31"/>
  <c r="M43" i="31"/>
  <c r="AA54" i="31"/>
  <c r="C41" i="30"/>
  <c r="O37" i="30" s="1"/>
  <c r="C39" i="30"/>
  <c r="I37" i="30" s="1"/>
  <c r="C52" i="30"/>
  <c r="O48" i="30" s="1"/>
  <c r="C56" i="30"/>
  <c r="AA48" i="30" s="1"/>
  <c r="C37" i="30"/>
  <c r="C45" i="30"/>
  <c r="AA37" i="30" s="1"/>
  <c r="C48" i="30"/>
  <c r="C43" i="30"/>
  <c r="U37" i="30" s="1"/>
  <c r="C50" i="30"/>
  <c r="I48" i="30" s="1"/>
  <c r="C54" i="30"/>
  <c r="U48" i="30" s="1"/>
  <c r="AI43" i="30"/>
  <c r="AI54" i="30"/>
  <c r="U56" i="30"/>
  <c r="O45" i="30"/>
  <c r="U45" i="30"/>
  <c r="I41" i="30"/>
  <c r="AG41" i="30" s="1"/>
  <c r="AI41" i="30"/>
  <c r="AG45" i="30"/>
  <c r="AI45" i="30"/>
  <c r="I45" i="30"/>
  <c r="AK45" i="30"/>
  <c r="AI52" i="30"/>
  <c r="AM52" i="30" s="1"/>
  <c r="M56" i="30"/>
  <c r="AI56" i="30"/>
  <c r="M43" i="30"/>
  <c r="AK43" i="30" s="1"/>
  <c r="AA43" i="30"/>
  <c r="AG50" i="30"/>
  <c r="U52" i="30"/>
  <c r="AG52" i="30" s="1"/>
  <c r="AK39" i="30"/>
  <c r="AM39" i="30" s="1"/>
  <c r="AA54" i="30"/>
  <c r="X12" i="30"/>
  <c r="J30" i="30"/>
  <c r="J22" i="30"/>
  <c r="J12" i="30"/>
  <c r="J28" i="30"/>
  <c r="J20" i="30"/>
  <c r="J34" i="30"/>
  <c r="J26" i="30"/>
  <c r="X16" i="30"/>
  <c r="X26" i="30"/>
  <c r="X18" i="30"/>
  <c r="X32" i="30"/>
  <c r="X28" i="30"/>
  <c r="X22" i="30"/>
  <c r="X14" i="30"/>
  <c r="X20" i="30"/>
  <c r="X30" i="30"/>
  <c r="J14" i="30"/>
  <c r="J32" i="30"/>
  <c r="J24" i="30"/>
  <c r="J16" i="30"/>
  <c r="J18" i="30"/>
  <c r="X34" i="30"/>
  <c r="X24" i="30"/>
  <c r="J30" i="38"/>
  <c r="J22" i="38"/>
  <c r="C41" i="38"/>
  <c r="O37" i="38" s="1"/>
  <c r="X12" i="38"/>
  <c r="C39" i="38"/>
  <c r="I37" i="38" s="1"/>
  <c r="J28" i="38"/>
  <c r="J20" i="38"/>
  <c r="J12" i="38"/>
  <c r="X16" i="38"/>
  <c r="C52" i="38"/>
  <c r="O48" i="38" s="1"/>
  <c r="J34" i="38"/>
  <c r="J26" i="38"/>
  <c r="X32" i="38"/>
  <c r="C56" i="38"/>
  <c r="AA48" i="38" s="1"/>
  <c r="X26" i="38"/>
  <c r="X18" i="38"/>
  <c r="X22" i="38"/>
  <c r="X14" i="38"/>
  <c r="T3" i="38"/>
  <c r="C45" i="38"/>
  <c r="AA37" i="38" s="1"/>
  <c r="X28" i="38"/>
  <c r="C48" i="38"/>
  <c r="C43" i="38"/>
  <c r="U37" i="38" s="1"/>
  <c r="J14" i="38"/>
  <c r="X30" i="38"/>
  <c r="X20" i="38"/>
  <c r="C37" i="38"/>
  <c r="J32" i="38"/>
  <c r="J16" i="38"/>
  <c r="C50" i="38"/>
  <c r="I48" i="38" s="1"/>
  <c r="J24" i="38"/>
  <c r="X24" i="38"/>
  <c r="J18" i="38"/>
  <c r="C54" i="38"/>
  <c r="U48" i="38" s="1"/>
  <c r="X34" i="38"/>
  <c r="AI43" i="38"/>
  <c r="AI50" i="38"/>
  <c r="M52" i="38"/>
  <c r="AK52" i="38" s="1"/>
  <c r="O50" i="38"/>
  <c r="M54" i="38"/>
  <c r="I54" i="38" s="1"/>
  <c r="U50" i="38"/>
  <c r="AA50" i="38"/>
  <c r="J41" i="38"/>
  <c r="AK39" i="38"/>
  <c r="S56" i="38"/>
  <c r="O56" i="38" s="1"/>
  <c r="AA52" i="38"/>
  <c r="Y45" i="38"/>
  <c r="U45" i="38" s="1"/>
  <c r="AA43" i="38"/>
  <c r="J52" i="38"/>
  <c r="AK50" i="38"/>
  <c r="S45" i="38"/>
  <c r="O45" i="38" s="1"/>
  <c r="AA41" i="38"/>
  <c r="AI54" i="38"/>
  <c r="S43" i="38"/>
  <c r="U41" i="38"/>
  <c r="AI56" i="38"/>
  <c r="AI45" i="38"/>
  <c r="S54" i="38"/>
  <c r="O54" i="38" s="1"/>
  <c r="U52" i="38"/>
  <c r="AI39" i="38"/>
  <c r="M41" i="38"/>
  <c r="AK41" i="38" s="1"/>
  <c r="O39" i="38"/>
  <c r="AA39" i="38"/>
  <c r="AG39" i="38" s="1"/>
  <c r="M45" i="38"/>
  <c r="I45" i="38" s="1"/>
  <c r="AG45" i="38" s="1"/>
  <c r="O43" i="38"/>
  <c r="U39" i="38"/>
  <c r="M56" i="38"/>
  <c r="I56" i="38" s="1"/>
  <c r="AG56" i="38" s="1"/>
  <c r="M43" i="38"/>
  <c r="AA54" i="38"/>
  <c r="AA41" i="36"/>
  <c r="AK41" i="36"/>
  <c r="Y39" i="36"/>
  <c r="J43" i="36" s="1"/>
  <c r="AI43" i="36" s="1"/>
  <c r="AA39" i="36"/>
  <c r="O43" i="36"/>
  <c r="U45" i="36"/>
  <c r="O39" i="36"/>
  <c r="U41" i="36"/>
  <c r="M43" i="36"/>
  <c r="AK43" i="36" s="1"/>
  <c r="AA43" i="36"/>
  <c r="J45" i="36"/>
  <c r="S45" i="36"/>
  <c r="O45" i="36" s="1"/>
  <c r="AI39" i="36"/>
  <c r="J41" i="36"/>
  <c r="C39" i="36"/>
  <c r="I37" i="36" s="1"/>
  <c r="C43" i="36"/>
  <c r="U37" i="36" s="1"/>
  <c r="C37" i="36"/>
  <c r="C41" i="36"/>
  <c r="O37" i="36" s="1"/>
  <c r="C45" i="36"/>
  <c r="AA37" i="36" s="1"/>
  <c r="X22" i="36"/>
  <c r="X16" i="36"/>
  <c r="X14" i="36"/>
  <c r="X20" i="36"/>
  <c r="X18" i="36"/>
  <c r="J20" i="36"/>
  <c r="J16" i="36"/>
  <c r="J14" i="36"/>
  <c r="J22" i="36"/>
  <c r="J18" i="36"/>
  <c r="X12" i="36"/>
  <c r="J12" i="36"/>
  <c r="X30" i="36"/>
  <c r="X24" i="36"/>
  <c r="X34" i="36"/>
  <c r="J34" i="36"/>
  <c r="J32" i="36"/>
  <c r="J30" i="36"/>
  <c r="J28" i="36"/>
  <c r="J26" i="36"/>
  <c r="J24" i="36"/>
  <c r="X32" i="36"/>
  <c r="X28" i="36"/>
  <c r="X26" i="36"/>
  <c r="T3" i="36"/>
  <c r="AI50" i="36"/>
  <c r="M52" i="36"/>
  <c r="AK52" i="36" s="1"/>
  <c r="O50" i="36"/>
  <c r="AA50" i="36"/>
  <c r="J52" i="36"/>
  <c r="AK50" i="36"/>
  <c r="M54" i="36"/>
  <c r="U50" i="36"/>
  <c r="AA52" i="36"/>
  <c r="S56" i="36"/>
  <c r="O56" i="36" s="1"/>
  <c r="S54" i="36"/>
  <c r="O54" i="36" s="1"/>
  <c r="U52" i="36"/>
  <c r="I54" i="36"/>
  <c r="AB54" i="36"/>
  <c r="AI54" i="36" s="1"/>
  <c r="AE54" i="36"/>
  <c r="V56" i="36" s="1"/>
  <c r="AI56" i="36" s="1"/>
  <c r="M56" i="36"/>
  <c r="J30" i="35"/>
  <c r="J22" i="35"/>
  <c r="C41" i="35"/>
  <c r="O37" i="35" s="1"/>
  <c r="X12" i="35"/>
  <c r="X22" i="35"/>
  <c r="X14" i="35"/>
  <c r="C45" i="35"/>
  <c r="AA37" i="35" s="1"/>
  <c r="X28" i="35"/>
  <c r="C50" i="35"/>
  <c r="I48" i="35" s="1"/>
  <c r="J16" i="35"/>
  <c r="J32" i="35"/>
  <c r="J24" i="35"/>
  <c r="C52" i="35"/>
  <c r="O48" i="35" s="1"/>
  <c r="X16" i="35"/>
  <c r="J34" i="35"/>
  <c r="J26" i="35"/>
  <c r="C54" i="35"/>
  <c r="U48" i="35" s="1"/>
  <c r="X34" i="35"/>
  <c r="J18" i="35"/>
  <c r="X24" i="35"/>
  <c r="C56" i="35"/>
  <c r="AA48" i="35" s="1"/>
  <c r="X26" i="35"/>
  <c r="X18" i="35"/>
  <c r="X32" i="35"/>
  <c r="C48" i="35"/>
  <c r="C43" i="35"/>
  <c r="U37" i="35" s="1"/>
  <c r="X30" i="35"/>
  <c r="X20" i="35"/>
  <c r="J14" i="35"/>
  <c r="C37" i="35"/>
  <c r="C39" i="35"/>
  <c r="I37" i="35" s="1"/>
  <c r="J28" i="35"/>
  <c r="J20" i="35"/>
  <c r="J12" i="35"/>
  <c r="AI43" i="35"/>
  <c r="S56" i="35"/>
  <c r="O56" i="35" s="1"/>
  <c r="AA52" i="35"/>
  <c r="S54" i="35"/>
  <c r="O54" i="35" s="1"/>
  <c r="U52" i="35"/>
  <c r="AI50" i="35"/>
  <c r="M52" i="35"/>
  <c r="AK52" i="35" s="1"/>
  <c r="O50" i="35"/>
  <c r="M54" i="35"/>
  <c r="U50" i="35"/>
  <c r="AI45" i="35"/>
  <c r="Y45" i="35"/>
  <c r="U45" i="35" s="1"/>
  <c r="AA43" i="35"/>
  <c r="AK50" i="35"/>
  <c r="J52" i="35"/>
  <c r="S45" i="35"/>
  <c r="O45" i="35" s="1"/>
  <c r="AA41" i="35"/>
  <c r="AI54" i="35"/>
  <c r="S43" i="35"/>
  <c r="O43" i="35" s="1"/>
  <c r="U41" i="35"/>
  <c r="J41" i="35"/>
  <c r="AK39" i="35"/>
  <c r="AI39" i="35"/>
  <c r="O39" i="35"/>
  <c r="M41" i="35"/>
  <c r="AK41" i="35" s="1"/>
  <c r="U39" i="35"/>
  <c r="M43" i="35"/>
  <c r="AK43" i="35" s="1"/>
  <c r="AA39" i="35"/>
  <c r="M45" i="35"/>
  <c r="I45" i="35" s="1"/>
  <c r="M56" i="35"/>
  <c r="AI56" i="35"/>
  <c r="AA54" i="35"/>
  <c r="J16" i="34"/>
  <c r="J32" i="34"/>
  <c r="C50" i="34"/>
  <c r="I48" i="34" s="1"/>
  <c r="J24" i="34"/>
  <c r="X16" i="34"/>
  <c r="C52" i="34"/>
  <c r="O48" i="34" s="1"/>
  <c r="J34" i="34"/>
  <c r="J26" i="34"/>
  <c r="X24" i="34"/>
  <c r="J18" i="34"/>
  <c r="C54" i="34"/>
  <c r="U48" i="34" s="1"/>
  <c r="X34" i="34"/>
  <c r="X32" i="34"/>
  <c r="C56" i="34"/>
  <c r="AA48" i="34" s="1"/>
  <c r="X26" i="34"/>
  <c r="X18" i="34"/>
  <c r="C37" i="34"/>
  <c r="C39" i="34"/>
  <c r="I37" i="34" s="1"/>
  <c r="J28" i="34"/>
  <c r="J20" i="34"/>
  <c r="J12" i="34"/>
  <c r="C48" i="34"/>
  <c r="J30" i="34"/>
  <c r="J22" i="34"/>
  <c r="C41" i="34"/>
  <c r="O37" i="34" s="1"/>
  <c r="X12" i="34"/>
  <c r="C43" i="34"/>
  <c r="U37" i="34" s="1"/>
  <c r="J14" i="34"/>
  <c r="X30" i="34"/>
  <c r="X20" i="34"/>
  <c r="X22" i="34"/>
  <c r="X14" i="34"/>
  <c r="C45" i="34"/>
  <c r="AA37" i="34" s="1"/>
  <c r="X28" i="34"/>
  <c r="AI43" i="34"/>
  <c r="AI50" i="34"/>
  <c r="M52" i="34"/>
  <c r="AK52" i="34" s="1"/>
  <c r="O50" i="34"/>
  <c r="M54" i="34"/>
  <c r="U50" i="34"/>
  <c r="AG50" i="34" s="1"/>
  <c r="AA50" i="34"/>
  <c r="AI45" i="34"/>
  <c r="Y45" i="34"/>
  <c r="U45" i="34" s="1"/>
  <c r="AA43" i="34"/>
  <c r="J52" i="34"/>
  <c r="AK50" i="34"/>
  <c r="S45" i="34"/>
  <c r="O45" i="34" s="1"/>
  <c r="AA41" i="34"/>
  <c r="AI54" i="34"/>
  <c r="S43" i="34"/>
  <c r="O43" i="34" s="1"/>
  <c r="U41" i="34"/>
  <c r="AI56" i="34"/>
  <c r="J41" i="34"/>
  <c r="AK39" i="34"/>
  <c r="AA52" i="34"/>
  <c r="S56" i="34"/>
  <c r="O56" i="34" s="1"/>
  <c r="S54" i="34"/>
  <c r="O54" i="34" s="1"/>
  <c r="U52" i="34"/>
  <c r="AI39" i="34"/>
  <c r="M41" i="34"/>
  <c r="AK41" i="34" s="1"/>
  <c r="O39" i="34"/>
  <c r="AA39" i="34"/>
  <c r="M45" i="34"/>
  <c r="AK45" i="34" s="1"/>
  <c r="U39" i="34"/>
  <c r="M56" i="34"/>
  <c r="M43" i="34"/>
  <c r="AA54" i="34"/>
  <c r="X20" i="33"/>
  <c r="X30" i="33"/>
  <c r="X22" i="33"/>
  <c r="X14" i="33"/>
  <c r="X28" i="33"/>
  <c r="X16" i="33"/>
  <c r="X34" i="33"/>
  <c r="X24" i="33"/>
  <c r="X26" i="33"/>
  <c r="X18" i="33"/>
  <c r="X32" i="33"/>
  <c r="J30" i="33"/>
  <c r="J22" i="33"/>
  <c r="J14" i="33"/>
  <c r="J34" i="33"/>
  <c r="J26" i="33"/>
  <c r="J18" i="33"/>
  <c r="J20" i="33"/>
  <c r="J28" i="33"/>
  <c r="J32" i="33"/>
  <c r="J24" i="33"/>
  <c r="J16" i="33"/>
  <c r="J12" i="33"/>
  <c r="X12" i="33"/>
  <c r="U56" i="33"/>
  <c r="C41" i="33"/>
  <c r="O37" i="33" s="1"/>
  <c r="C39" i="33"/>
  <c r="I37" i="33" s="1"/>
  <c r="C52" i="33"/>
  <c r="O48" i="33" s="1"/>
  <c r="C56" i="33"/>
  <c r="AA48" i="33" s="1"/>
  <c r="C45" i="33"/>
  <c r="AA37" i="33" s="1"/>
  <c r="C48" i="33"/>
  <c r="U37" i="33"/>
  <c r="C37" i="33"/>
  <c r="C50" i="33"/>
  <c r="I48" i="33" s="1"/>
  <c r="C54" i="33"/>
  <c r="U48" i="33" s="1"/>
  <c r="J41" i="33"/>
  <c r="AK39" i="33"/>
  <c r="AA52" i="33"/>
  <c r="S56" i="33"/>
  <c r="O56" i="33" s="1"/>
  <c r="M54" i="33"/>
  <c r="U50" i="33"/>
  <c r="AA50" i="33"/>
  <c r="AI43" i="33"/>
  <c r="Y45" i="33"/>
  <c r="U45" i="33" s="1"/>
  <c r="AA43" i="33"/>
  <c r="J52" i="33"/>
  <c r="AK50" i="33"/>
  <c r="S45" i="33"/>
  <c r="O45" i="33" s="1"/>
  <c r="AA41" i="33"/>
  <c r="AI54" i="33"/>
  <c r="I54" i="33"/>
  <c r="AG54" i="33" s="1"/>
  <c r="S43" i="33"/>
  <c r="O43" i="33" s="1"/>
  <c r="U41" i="33"/>
  <c r="AI56" i="33"/>
  <c r="AG45" i="33"/>
  <c r="AI45" i="33"/>
  <c r="S54" i="33"/>
  <c r="O54" i="33" s="1"/>
  <c r="U52" i="33"/>
  <c r="AI50" i="33"/>
  <c r="M52" i="33"/>
  <c r="AK52" i="33" s="1"/>
  <c r="O50" i="33"/>
  <c r="AG50" i="33" s="1"/>
  <c r="AI39" i="33"/>
  <c r="O39" i="33"/>
  <c r="M41" i="33"/>
  <c r="AK41" i="33" s="1"/>
  <c r="AA39" i="33"/>
  <c r="M45" i="33"/>
  <c r="I45" i="33" s="1"/>
  <c r="U39" i="33"/>
  <c r="M56" i="33"/>
  <c r="M43" i="33"/>
  <c r="AA54" i="33"/>
  <c r="T3" i="32"/>
  <c r="H13" i="8"/>
  <c r="H24" i="8"/>
  <c r="AL20" i="8"/>
  <c r="T26" i="8"/>
  <c r="AL24" i="8"/>
  <c r="N26" i="8"/>
  <c r="H22" i="8"/>
  <c r="N20" i="8"/>
  <c r="O24" i="8"/>
  <c r="N24" i="8" s="1"/>
  <c r="L26" i="8"/>
  <c r="H26" i="8" s="1"/>
  <c r="Z24" i="8"/>
  <c r="AL13" i="8"/>
  <c r="N15" i="8"/>
  <c r="AL9" i="8"/>
  <c r="T15" i="8"/>
  <c r="H11" i="8"/>
  <c r="N9" i="8"/>
  <c r="O13" i="8"/>
  <c r="N13" i="8" s="1"/>
  <c r="L15" i="8"/>
  <c r="H15" i="8" s="1"/>
  <c r="Z13" i="8"/>
  <c r="T3" i="31"/>
  <c r="T3" i="30"/>
  <c r="AK56" i="34" l="1"/>
  <c r="AG39" i="33"/>
  <c r="AG50" i="35"/>
  <c r="AI54" i="32"/>
  <c r="AG45" i="35"/>
  <c r="AG50" i="36"/>
  <c r="AK43" i="38"/>
  <c r="AG50" i="38"/>
  <c r="AK56" i="30"/>
  <c r="AG54" i="31"/>
  <c r="AK45" i="31"/>
  <c r="AK56" i="31"/>
  <c r="AG50" i="31"/>
  <c r="AM41" i="32"/>
  <c r="AG56" i="32"/>
  <c r="AG39" i="35"/>
  <c r="AK54" i="35"/>
  <c r="AM54" i="35" s="1"/>
  <c r="AK56" i="35"/>
  <c r="I54" i="35"/>
  <c r="AG54" i="35" s="1"/>
  <c r="AG39" i="34"/>
  <c r="AM39" i="34"/>
  <c r="AM39" i="33"/>
  <c r="AM41" i="30"/>
  <c r="AM39" i="38"/>
  <c r="AG54" i="38"/>
  <c r="AK54" i="38"/>
  <c r="AM54" i="38" s="1"/>
  <c r="AM50" i="38"/>
  <c r="I54" i="30"/>
  <c r="AG54" i="30" s="1"/>
  <c r="AK43" i="31"/>
  <c r="AM43" i="31" s="1"/>
  <c r="I45" i="31"/>
  <c r="AG45" i="31" s="1"/>
  <c r="AM39" i="31"/>
  <c r="AK43" i="33"/>
  <c r="AM43" i="33" s="1"/>
  <c r="AK56" i="33"/>
  <c r="AM56" i="33" s="1"/>
  <c r="I45" i="34"/>
  <c r="AG45" i="34" s="1"/>
  <c r="AK54" i="34"/>
  <c r="AM54" i="34" s="1"/>
  <c r="AM50" i="34"/>
  <c r="AM43" i="38"/>
  <c r="AM54" i="30"/>
  <c r="AM50" i="30"/>
  <c r="AI52" i="32"/>
  <c r="I41" i="32"/>
  <c r="AG41" i="32" s="1"/>
  <c r="AK43" i="32"/>
  <c r="AM43" i="32" s="1"/>
  <c r="AK56" i="32"/>
  <c r="AM56" i="32" s="1"/>
  <c r="O50" i="32"/>
  <c r="M52" i="32"/>
  <c r="AK52" i="32" s="1"/>
  <c r="AG50" i="32"/>
  <c r="AI50" i="32"/>
  <c r="AM50" i="32" s="1"/>
  <c r="AM39" i="32"/>
  <c r="AI45" i="32"/>
  <c r="AM45" i="32" s="1"/>
  <c r="AG45" i="32"/>
  <c r="I45" i="32"/>
  <c r="AK54" i="32"/>
  <c r="AM54" i="32" s="1"/>
  <c r="AK54" i="31"/>
  <c r="AM54" i="31" s="1"/>
  <c r="AM50" i="31"/>
  <c r="AM56" i="31"/>
  <c r="I52" i="31"/>
  <c r="AG52" i="31"/>
  <c r="AI52" i="31"/>
  <c r="AM52" i="31" s="1"/>
  <c r="I41" i="31"/>
  <c r="AG41" i="31" s="1"/>
  <c r="AI41" i="31"/>
  <c r="AM41" i="31" s="1"/>
  <c r="I56" i="31"/>
  <c r="AG56" i="31" s="1"/>
  <c r="AM45" i="31"/>
  <c r="I43" i="31"/>
  <c r="AG43" i="31" s="1"/>
  <c r="AM43" i="30"/>
  <c r="AM45" i="30"/>
  <c r="AM56" i="30"/>
  <c r="I56" i="30"/>
  <c r="AG56" i="30" s="1"/>
  <c r="I43" i="30"/>
  <c r="AG43" i="30" s="1"/>
  <c r="AG41" i="38"/>
  <c r="I41" i="38"/>
  <c r="AI41" i="38"/>
  <c r="AM41" i="38" s="1"/>
  <c r="AK45" i="38"/>
  <c r="AM45" i="38" s="1"/>
  <c r="I52" i="38"/>
  <c r="AG52" i="38" s="1"/>
  <c r="AI52" i="38"/>
  <c r="AM52" i="38" s="1"/>
  <c r="AK56" i="38"/>
  <c r="AM56" i="38" s="1"/>
  <c r="I43" i="38"/>
  <c r="AG43" i="38" s="1"/>
  <c r="U39" i="36"/>
  <c r="AG39" i="36" s="1"/>
  <c r="AK39" i="36"/>
  <c r="AM39" i="36" s="1"/>
  <c r="AK45" i="36"/>
  <c r="AI41" i="36"/>
  <c r="AM41" i="36" s="1"/>
  <c r="I41" i="36"/>
  <c r="AG41" i="36" s="1"/>
  <c r="AM43" i="36"/>
  <c r="I43" i="36"/>
  <c r="AG43" i="36" s="1"/>
  <c r="I45" i="36"/>
  <c r="AG45" i="36" s="1"/>
  <c r="AI45" i="36"/>
  <c r="AK54" i="36"/>
  <c r="I52" i="36"/>
  <c r="AG52" i="36" s="1"/>
  <c r="AI52" i="36"/>
  <c r="AM52" i="36" s="1"/>
  <c r="I56" i="36"/>
  <c r="AM50" i="36"/>
  <c r="AM54" i="36"/>
  <c r="Y56" i="36"/>
  <c r="AK56" i="36" s="1"/>
  <c r="AM56" i="36" s="1"/>
  <c r="AA54" i="36"/>
  <c r="AG54" i="36" s="1"/>
  <c r="AM43" i="35"/>
  <c r="AK45" i="35"/>
  <c r="AM45" i="35" s="1"/>
  <c r="AM39" i="35"/>
  <c r="AM50" i="35"/>
  <c r="I56" i="35"/>
  <c r="AG56" i="35" s="1"/>
  <c r="I43" i="35"/>
  <c r="AG43" i="35" s="1"/>
  <c r="AM56" i="35"/>
  <c r="I41" i="35"/>
  <c r="AG41" i="35" s="1"/>
  <c r="AI41" i="35"/>
  <c r="AM41" i="35" s="1"/>
  <c r="I52" i="35"/>
  <c r="AG52" i="35"/>
  <c r="AI52" i="35"/>
  <c r="AM52" i="35" s="1"/>
  <c r="AM56" i="34"/>
  <c r="I54" i="34"/>
  <c r="AG54" i="34" s="1"/>
  <c r="AK43" i="34"/>
  <c r="AM43" i="34" s="1"/>
  <c r="I41" i="34"/>
  <c r="AG41" i="34" s="1"/>
  <c r="AI41" i="34"/>
  <c r="AM41" i="34" s="1"/>
  <c r="I56" i="34"/>
  <c r="AG56" i="34" s="1"/>
  <c r="AM45" i="34"/>
  <c r="I43" i="34"/>
  <c r="AG43" i="34" s="1"/>
  <c r="I52" i="34"/>
  <c r="AI52" i="34"/>
  <c r="AM52" i="34" s="1"/>
  <c r="AG52" i="34"/>
  <c r="AM50" i="33"/>
  <c r="AK54" i="33"/>
  <c r="AM54" i="33" s="1"/>
  <c r="I41" i="33"/>
  <c r="AG41" i="33" s="1"/>
  <c r="AI41" i="33"/>
  <c r="AM41" i="33" s="1"/>
  <c r="I56" i="33"/>
  <c r="AG56" i="33" s="1"/>
  <c r="AK45" i="33"/>
  <c r="AM45" i="33" s="1"/>
  <c r="I52" i="33"/>
  <c r="AG52" i="33" s="1"/>
  <c r="AI52" i="33"/>
  <c r="AM52" i="33" s="1"/>
  <c r="I43" i="33"/>
  <c r="AG43" i="33" s="1"/>
  <c r="AM45" i="36" l="1"/>
  <c r="I52" i="32"/>
  <c r="AG52" i="32" s="1"/>
  <c r="AM52" i="32"/>
  <c r="U56" i="36"/>
  <c r="AG56" i="36" s="1"/>
</calcChain>
</file>

<file path=xl/sharedStrings.xml><?xml version="1.0" encoding="utf-8"?>
<sst xmlns="http://schemas.openxmlformats.org/spreadsheetml/2006/main" count="1569" uniqueCount="298">
  <si>
    <t>〇印は会場運営をお願いします</t>
  </si>
  <si>
    <t>Ａ</t>
  </si>
  <si>
    <t>Ｄ</t>
  </si>
  <si>
    <t>②</t>
  </si>
  <si>
    <t>③</t>
  </si>
  <si>
    <t>ｂ</t>
  </si>
  <si>
    <t>Ｂ</t>
  </si>
  <si>
    <t xml:space="preserve"> </t>
  </si>
  <si>
    <t>ｄ</t>
  </si>
  <si>
    <t>Ｃ</t>
  </si>
  <si>
    <t>ｆ</t>
  </si>
  <si>
    <t>⑥</t>
  </si>
  <si>
    <t>時　間</t>
  </si>
  <si>
    <t>審　判</t>
  </si>
  <si>
    <t>主審/ 1審/ 2審/ 4審</t>
  </si>
  <si>
    <t>①</t>
  </si>
  <si>
    <t>　９：００</t>
  </si>
  <si>
    <t>ー</t>
  </si>
  <si>
    <t>④</t>
  </si>
  <si>
    <t>⑤</t>
  </si>
  <si>
    <t>⑦</t>
  </si>
  <si>
    <t>⑨</t>
  </si>
  <si>
    <t>会場</t>
  </si>
  <si>
    <t>会場担当</t>
  </si>
  <si>
    <t>開催日</t>
  </si>
  <si>
    <t>試合開始</t>
  </si>
  <si>
    <t>チーム名</t>
  </si>
  <si>
    <t>得点</t>
  </si>
  <si>
    <t>主審／１審／２審／４審</t>
  </si>
  <si>
    <t>－</t>
  </si>
  <si>
    <t>勝点</t>
  </si>
  <si>
    <t>失点</t>
  </si>
  <si>
    <t>得失差</t>
  </si>
  <si>
    <t>順位</t>
  </si>
  <si>
    <t>警告／退場</t>
  </si>
  <si>
    <t>氏　　名</t>
  </si>
  <si>
    <t>理　　由</t>
  </si>
  <si>
    <t>警告　　退場</t>
  </si>
  <si>
    <t>b</t>
  </si>
  <si>
    <t>宇河地区　第１シード 決定戦</t>
  </si>
  <si>
    <t>対　　戦</t>
  </si>
  <si>
    <t>監督サイン：</t>
  </si>
  <si>
    <t>PK</t>
  </si>
  <si>
    <t>　</t>
  </si>
  <si>
    <t xml:space="preserve"> 〇印は会場運営をお願いします</t>
  </si>
  <si>
    <t>Ａ</t>
    <phoneticPr fontId="22"/>
  </si>
  <si>
    <t>会場担当</t>
    <rPh sb="0" eb="2">
      <t>カイジョウ</t>
    </rPh>
    <rPh sb="2" eb="4">
      <t>タントウ</t>
    </rPh>
    <phoneticPr fontId="22"/>
  </si>
  <si>
    <t>○</t>
  </si>
  <si>
    <t>●</t>
  </si>
  <si>
    <t>△</t>
  </si>
  <si>
    <t>会場</t>
    <phoneticPr fontId="22"/>
  </si>
  <si>
    <t>　９：３０</t>
    <phoneticPr fontId="22"/>
  </si>
  <si>
    <t>１０：００</t>
    <phoneticPr fontId="22"/>
  </si>
  <si>
    <t>１０：３０</t>
    <phoneticPr fontId="22"/>
  </si>
  <si>
    <t>１１：００</t>
    <phoneticPr fontId="22"/>
  </si>
  <si>
    <t>１１：３０</t>
    <phoneticPr fontId="22"/>
  </si>
  <si>
    <t>１２：００</t>
    <phoneticPr fontId="22"/>
  </si>
  <si>
    <t>１２：３０</t>
    <phoneticPr fontId="22"/>
  </si>
  <si>
    <t>１３：００</t>
    <phoneticPr fontId="22"/>
  </si>
  <si>
    <t>１４：００</t>
    <phoneticPr fontId="22"/>
  </si>
  <si>
    <t>Ｃ</t>
    <phoneticPr fontId="22"/>
  </si>
  <si>
    <t>Ｄ</t>
    <phoneticPr fontId="22"/>
  </si>
  <si>
    <t>☆ ７月６日（土）</t>
    <phoneticPr fontId="21"/>
  </si>
  <si>
    <t>〇印は会場運営をお願いします</t>
    <phoneticPr fontId="22"/>
  </si>
  <si>
    <t>ａ</t>
    <phoneticPr fontId="21"/>
  </si>
  <si>
    <t>ｃ</t>
    <phoneticPr fontId="21"/>
  </si>
  <si>
    <t>ｄ</t>
    <phoneticPr fontId="21"/>
  </si>
  <si>
    <t>ｅ</t>
    <phoneticPr fontId="21"/>
  </si>
  <si>
    <t>ｆ</t>
    <phoneticPr fontId="21"/>
  </si>
  <si>
    <t>ｇ</t>
    <phoneticPr fontId="22"/>
  </si>
  <si>
    <t>ｅ</t>
    <phoneticPr fontId="21"/>
  </si>
  <si>
    <t>⑩</t>
    <phoneticPr fontId="21"/>
  </si>
  <si>
    <t>⑧</t>
    <phoneticPr fontId="21"/>
  </si>
  <si>
    <t>⑪</t>
    <phoneticPr fontId="21"/>
  </si>
  <si>
    <t>⑫</t>
    <phoneticPr fontId="21"/>
  </si>
  <si>
    <t>１３：３０</t>
    <phoneticPr fontId="22"/>
  </si>
  <si>
    <t>１４：３０</t>
    <phoneticPr fontId="22"/>
  </si>
  <si>
    <t>☆ ４・４リーグ戦</t>
    <phoneticPr fontId="21"/>
  </si>
  <si>
    <t>５／６／７／８</t>
    <phoneticPr fontId="21"/>
  </si>
  <si>
    <t>６／７／８／５</t>
    <phoneticPr fontId="21"/>
  </si>
  <si>
    <t>１／２／３／４</t>
    <phoneticPr fontId="21"/>
  </si>
  <si>
    <t>２／３／４／１</t>
    <phoneticPr fontId="21"/>
  </si>
  <si>
    <t>７／８／５／６</t>
    <phoneticPr fontId="21"/>
  </si>
  <si>
    <t>８／５／６／７</t>
    <phoneticPr fontId="21"/>
  </si>
  <si>
    <t>３／４／１／２</t>
    <phoneticPr fontId="21"/>
  </si>
  <si>
    <t>４／１／２／３</t>
    <phoneticPr fontId="21"/>
  </si>
  <si>
    <t>５／６／７／８</t>
    <phoneticPr fontId="21"/>
  </si>
  <si>
    <t>６／７／８／５</t>
    <phoneticPr fontId="21"/>
  </si>
  <si>
    <t>１／４／３／２</t>
    <phoneticPr fontId="21"/>
  </si>
  <si>
    <t>２／３／４／１</t>
    <phoneticPr fontId="21"/>
  </si>
  <si>
    <t>☆ ４リーグ戦</t>
    <phoneticPr fontId="21"/>
  </si>
  <si>
    <t>対　戦</t>
    <rPh sb="0" eb="1">
      <t>タイ</t>
    </rPh>
    <rPh sb="2" eb="3">
      <t>イクサ</t>
    </rPh>
    <phoneticPr fontId="21"/>
  </si>
  <si>
    <t>７月６日(土)・７月7日(日)</t>
    <rPh sb="5" eb="6">
      <t>ド</t>
    </rPh>
    <rPh sb="9" eb="10">
      <t>ガツ</t>
    </rPh>
    <rPh sb="11" eb="12">
      <t>ニチ</t>
    </rPh>
    <rPh sb="13" eb="14">
      <t>ニチ</t>
    </rPh>
    <phoneticPr fontId="21"/>
  </si>
  <si>
    <t>試合時間２0分（前・後半1０分）</t>
    <phoneticPr fontId="22"/>
  </si>
  <si>
    <t>試合時間２0分（前・後半1０分）</t>
    <phoneticPr fontId="22"/>
  </si>
  <si>
    <t>３／４／４／３</t>
    <phoneticPr fontId="21"/>
  </si>
  <si>
    <t>１／２／２／１</t>
    <phoneticPr fontId="21"/>
  </si>
  <si>
    <t>２／４／４／２</t>
    <phoneticPr fontId="21"/>
  </si>
  <si>
    <t>１／３／３／１</t>
    <phoneticPr fontId="21"/>
  </si>
  <si>
    <t>２／３／３／２</t>
    <phoneticPr fontId="21"/>
  </si>
  <si>
    <t>４／１／１／４</t>
    <phoneticPr fontId="21"/>
  </si>
  <si>
    <t>ａ３位</t>
    <rPh sb="2" eb="3">
      <t>イ</t>
    </rPh>
    <phoneticPr fontId="21"/>
  </si>
  <si>
    <t>ｃ１位</t>
    <rPh sb="2" eb="3">
      <t>イ</t>
    </rPh>
    <phoneticPr fontId="21"/>
  </si>
  <si>
    <t>ｅ２位</t>
    <rPh sb="2" eb="3">
      <t>イ</t>
    </rPh>
    <phoneticPr fontId="21"/>
  </si>
  <si>
    <t>ｇ４位</t>
    <rPh sb="2" eb="3">
      <t>イ</t>
    </rPh>
    <phoneticPr fontId="21"/>
  </si>
  <si>
    <t>ｂ３位</t>
    <rPh sb="2" eb="3">
      <t>イ</t>
    </rPh>
    <phoneticPr fontId="21"/>
  </si>
  <si>
    <t>ｄ１位</t>
    <rPh sb="2" eb="3">
      <t>イ</t>
    </rPh>
    <phoneticPr fontId="21"/>
  </si>
  <si>
    <t>ｆ２位</t>
    <rPh sb="2" eb="3">
      <t>イ</t>
    </rPh>
    <phoneticPr fontId="21"/>
  </si>
  <si>
    <t>ｂ１位</t>
    <rPh sb="2" eb="3">
      <t>イ</t>
    </rPh>
    <phoneticPr fontId="21"/>
  </si>
  <si>
    <t>ｃ２位</t>
    <rPh sb="2" eb="3">
      <t>イ</t>
    </rPh>
    <phoneticPr fontId="21"/>
  </si>
  <si>
    <t>ｄ４位</t>
    <rPh sb="2" eb="3">
      <t>イ</t>
    </rPh>
    <phoneticPr fontId="21"/>
  </si>
  <si>
    <t>ｅ３位</t>
    <rPh sb="2" eb="3">
      <t>イ</t>
    </rPh>
    <phoneticPr fontId="21"/>
  </si>
  <si>
    <t>ｆ１位</t>
    <rPh sb="2" eb="3">
      <t>イ</t>
    </rPh>
    <phoneticPr fontId="21"/>
  </si>
  <si>
    <t>ｇ２位</t>
    <rPh sb="2" eb="3">
      <t>イ</t>
    </rPh>
    <phoneticPr fontId="21"/>
  </si>
  <si>
    <t>ａ４位</t>
    <rPh sb="2" eb="3">
      <t>イ</t>
    </rPh>
    <phoneticPr fontId="21"/>
  </si>
  <si>
    <t>ｄ２位</t>
    <rPh sb="2" eb="3">
      <t>イ</t>
    </rPh>
    <phoneticPr fontId="21"/>
  </si>
  <si>
    <t>ｅ４位</t>
    <rPh sb="2" eb="3">
      <t>イ</t>
    </rPh>
    <phoneticPr fontId="21"/>
  </si>
  <si>
    <t>ｆ３位</t>
    <rPh sb="2" eb="3">
      <t>イ</t>
    </rPh>
    <phoneticPr fontId="21"/>
  </si>
  <si>
    <t>ｇ１位</t>
    <rPh sb="2" eb="3">
      <t>イ</t>
    </rPh>
    <phoneticPr fontId="21"/>
  </si>
  <si>
    <t>ａ２位</t>
    <rPh sb="2" eb="3">
      <t>イ</t>
    </rPh>
    <phoneticPr fontId="21"/>
  </si>
  <si>
    <t>ｂ４位</t>
    <rPh sb="2" eb="3">
      <t>イ</t>
    </rPh>
    <phoneticPr fontId="21"/>
  </si>
  <si>
    <t>ｃ３位</t>
    <rPh sb="2" eb="3">
      <t>イ</t>
    </rPh>
    <phoneticPr fontId="21"/>
  </si>
  <si>
    <t>ｆ４位</t>
    <rPh sb="2" eb="3">
      <t>イ</t>
    </rPh>
    <phoneticPr fontId="21"/>
  </si>
  <si>
    <t>ｇ３位</t>
    <rPh sb="2" eb="3">
      <t>イ</t>
    </rPh>
    <phoneticPr fontId="21"/>
  </si>
  <si>
    <t>ａ１位</t>
    <rPh sb="2" eb="3">
      <t>イ</t>
    </rPh>
    <phoneticPr fontId="21"/>
  </si>
  <si>
    <t>ｂ２位</t>
    <rPh sb="2" eb="3">
      <t>イ</t>
    </rPh>
    <phoneticPr fontId="21"/>
  </si>
  <si>
    <t>ｃ４位</t>
    <rPh sb="2" eb="3">
      <t>イ</t>
    </rPh>
    <phoneticPr fontId="21"/>
  </si>
  <si>
    <t>ｄ３位</t>
    <rPh sb="2" eb="3">
      <t>イ</t>
    </rPh>
    <phoneticPr fontId="21"/>
  </si>
  <si>
    <t>ｅ１位</t>
    <rPh sb="2" eb="3">
      <t>イ</t>
    </rPh>
    <phoneticPr fontId="21"/>
  </si>
  <si>
    <t>１０：1０</t>
    <phoneticPr fontId="22"/>
  </si>
  <si>
    <t>１０：4０</t>
    <phoneticPr fontId="22"/>
  </si>
  <si>
    <t>１１：2０</t>
    <phoneticPr fontId="22"/>
  </si>
  <si>
    <t>１１：5０</t>
    <phoneticPr fontId="22"/>
  </si>
  <si>
    <t>シャルムグランツＳＣ</t>
    <phoneticPr fontId="21"/>
  </si>
  <si>
    <t>みはらＳＣ Jr</t>
    <phoneticPr fontId="21"/>
  </si>
  <si>
    <t>ともぞうＳＣ Ｕ１０</t>
    <phoneticPr fontId="21"/>
  </si>
  <si>
    <t>姿川第一ＦＣ</t>
    <rPh sb="0" eb="1">
      <t>スガタ</t>
    </rPh>
    <rPh sb="1" eb="2">
      <t>カワ</t>
    </rPh>
    <rPh sb="2" eb="4">
      <t>ダイイチ</t>
    </rPh>
    <phoneticPr fontId="21"/>
  </si>
  <si>
    <t>姿川第一小学校</t>
    <rPh sb="0" eb="1">
      <t>スガタ</t>
    </rPh>
    <rPh sb="1" eb="2">
      <t>カワ</t>
    </rPh>
    <rPh sb="2" eb="4">
      <t>ダイイチ</t>
    </rPh>
    <rPh sb="4" eb="7">
      <t>ショウガッコウ</t>
    </rPh>
    <phoneticPr fontId="21"/>
  </si>
  <si>
    <t>国本ＪＳＣ</t>
    <rPh sb="0" eb="2">
      <t>クニモト</t>
    </rPh>
    <phoneticPr fontId="21"/>
  </si>
  <si>
    <t>雀宮ＦＣ</t>
    <rPh sb="0" eb="2">
      <t>スズメノミヤ</t>
    </rPh>
    <phoneticPr fontId="21"/>
  </si>
  <si>
    <t>石井ＦＣ</t>
    <rPh sb="0" eb="2">
      <t>イシイ</t>
    </rPh>
    <phoneticPr fontId="21"/>
  </si>
  <si>
    <t>カテット白沢ＳＳ</t>
    <rPh sb="4" eb="6">
      <t>シラサワ</t>
    </rPh>
    <phoneticPr fontId="21"/>
  </si>
  <si>
    <t>ＦＣペンサーレ</t>
    <phoneticPr fontId="21"/>
  </si>
  <si>
    <t>ＦＣグランディール</t>
    <phoneticPr fontId="21"/>
  </si>
  <si>
    <t>宇都宮北部ＦＣトレ</t>
    <rPh sb="0" eb="3">
      <t>ウツノミヤ</t>
    </rPh>
    <rPh sb="3" eb="5">
      <t>ホクブ</t>
    </rPh>
    <phoneticPr fontId="21"/>
  </si>
  <si>
    <t>緑が丘ＹＦＣ</t>
    <rPh sb="0" eb="1">
      <t>ミドリ</t>
    </rPh>
    <rPh sb="2" eb="3">
      <t>オカ</t>
    </rPh>
    <phoneticPr fontId="21"/>
  </si>
  <si>
    <t>ＦＣアリーバ</t>
    <phoneticPr fontId="21"/>
  </si>
  <si>
    <t>ブラッドレスＳＳ</t>
    <phoneticPr fontId="21"/>
  </si>
  <si>
    <t>栃木ＳＣ Ｕ１２</t>
    <rPh sb="0" eb="2">
      <t>トチギ</t>
    </rPh>
    <phoneticPr fontId="21"/>
  </si>
  <si>
    <t>上河内ＪＳＣ</t>
    <rPh sb="0" eb="3">
      <t>カミカワチ</t>
    </rPh>
    <phoneticPr fontId="21"/>
  </si>
  <si>
    <t>きぬわいわい広場</t>
    <rPh sb="6" eb="8">
      <t>ヒロバ</t>
    </rPh>
    <phoneticPr fontId="21"/>
  </si>
  <si>
    <t>雀宮南小学校</t>
    <rPh sb="0" eb="2">
      <t>スズメノミヤ</t>
    </rPh>
    <rPh sb="2" eb="3">
      <t>ミナミ</t>
    </rPh>
    <rPh sb="3" eb="6">
      <t>ショウガッコウ</t>
    </rPh>
    <phoneticPr fontId="21"/>
  </si>
  <si>
    <t>ＳＵＧＡＯ ＳＣ</t>
    <phoneticPr fontId="21"/>
  </si>
  <si>
    <t>清原ＳＳＳ</t>
    <rPh sb="0" eb="2">
      <t>キヨハラ</t>
    </rPh>
    <phoneticPr fontId="21"/>
  </si>
  <si>
    <t>宝木キッカーズ</t>
    <rPh sb="0" eb="2">
      <t>タカラギ</t>
    </rPh>
    <phoneticPr fontId="21"/>
  </si>
  <si>
    <t>サウス宇都宮ＳＣ</t>
    <rPh sb="3" eb="6">
      <t>ウツノミヤ</t>
    </rPh>
    <phoneticPr fontId="21"/>
  </si>
  <si>
    <t>Ｓ４スペランツァ</t>
    <phoneticPr fontId="21"/>
  </si>
  <si>
    <t>ＦＣアネーロ宇都宮</t>
    <rPh sb="6" eb="9">
      <t>ウツノミヤ</t>
    </rPh>
    <phoneticPr fontId="21"/>
  </si>
  <si>
    <t>ｕｎｉｏｎ ｓｃ</t>
    <phoneticPr fontId="21"/>
  </si>
  <si>
    <t>ＦＣグラシアス</t>
    <phoneticPr fontId="21"/>
  </si>
  <si>
    <t>豊郷北小学校</t>
    <rPh sb="0" eb="2">
      <t>トヨサト</t>
    </rPh>
    <rPh sb="2" eb="3">
      <t>キタ</t>
    </rPh>
    <rPh sb="3" eb="6">
      <t>ショウガッコウ</t>
    </rPh>
    <phoneticPr fontId="21"/>
  </si>
  <si>
    <t>富士見ＳＳＳ</t>
    <rPh sb="0" eb="3">
      <t>フジミ</t>
    </rPh>
    <phoneticPr fontId="21"/>
  </si>
  <si>
    <t>豊郷ＪＦＣ宇都宮</t>
    <rPh sb="0" eb="2">
      <t>トヨサト</t>
    </rPh>
    <rPh sb="5" eb="8">
      <t>ウツノミヤ</t>
    </rPh>
    <phoneticPr fontId="21"/>
  </si>
  <si>
    <t>昭和・戸祭ＳＣ</t>
    <rPh sb="0" eb="2">
      <t>ショウワ</t>
    </rPh>
    <rPh sb="3" eb="5">
      <t>トマツリ</t>
    </rPh>
    <phoneticPr fontId="21"/>
  </si>
  <si>
    <t>ＦＣみらい</t>
    <phoneticPr fontId="21"/>
  </si>
  <si>
    <t>【監督会議：8時30分】【試合時間：10分-3分-10分】</t>
    <phoneticPr fontId="22"/>
  </si>
  <si>
    <t>〇</t>
    <phoneticPr fontId="21"/>
  </si>
  <si>
    <t>会場担当</t>
    <phoneticPr fontId="21"/>
  </si>
  <si>
    <t>第48回 栃木県少年サッカー選手権大会ジュニアの部　宇河地区予選</t>
    <phoneticPr fontId="22"/>
  </si>
  <si>
    <t>第48回栃木県少年サッカー選手権大会ジュニアの部　宇河地区予選　７月６日　　試合結果　Ⅰ</t>
    <rPh sb="4" eb="7">
      <t>トチギケン</t>
    </rPh>
    <rPh sb="13" eb="16">
      <t>センシュケン</t>
    </rPh>
    <rPh sb="23" eb="24">
      <t>ブ</t>
    </rPh>
    <phoneticPr fontId="22"/>
  </si>
  <si>
    <t>第48回栃木県少年サッカー選手権大会ジュニアの部　宇河地区予選　７月６日　　試合結果　Ⅱ</t>
    <rPh sb="4" eb="7">
      <t>トチギケン</t>
    </rPh>
    <rPh sb="13" eb="16">
      <t>センシュケン</t>
    </rPh>
    <rPh sb="23" eb="24">
      <t>ブ</t>
    </rPh>
    <phoneticPr fontId="22"/>
  </si>
  <si>
    <t>ａ</t>
    <phoneticPr fontId="22"/>
  </si>
  <si>
    <t>ｃ</t>
    <phoneticPr fontId="22"/>
  </si>
  <si>
    <t>ｅ</t>
    <phoneticPr fontId="22"/>
  </si>
  <si>
    <t>ｇ</t>
    <phoneticPr fontId="22"/>
  </si>
  <si>
    <t>ｂ</t>
    <phoneticPr fontId="22"/>
  </si>
  <si>
    <t>会場担当</t>
    <rPh sb="2" eb="4">
      <t>タントウ</t>
    </rPh>
    <phoneticPr fontId="22"/>
  </si>
  <si>
    <t>☆ ７月７日（日）</t>
    <rPh sb="7" eb="8">
      <t>ニチ</t>
    </rPh>
    <phoneticPr fontId="21"/>
  </si>
  <si>
    <t xml:space="preserve">第48回 栃木県少年サッカ選手権ー大会ジュニアの部　宇河地区予選　組み合わせ  </t>
    <rPh sb="5" eb="7">
      <t>トチギ</t>
    </rPh>
    <rPh sb="7" eb="8">
      <t>ケン</t>
    </rPh>
    <rPh sb="8" eb="10">
      <t>ショウネン</t>
    </rPh>
    <rPh sb="13" eb="16">
      <t>センシュケン</t>
    </rPh>
    <rPh sb="24" eb="25">
      <t>ブ</t>
    </rPh>
    <phoneticPr fontId="22"/>
  </si>
  <si>
    <t xml:space="preserve">第48回 栃木県少年サッカ選手権ー大会ジュニアの部　宇河地区予選　日程表 </t>
    <rPh sb="5" eb="7">
      <t>トチギ</t>
    </rPh>
    <rPh sb="7" eb="8">
      <t>ケン</t>
    </rPh>
    <rPh sb="8" eb="10">
      <t>ショウネン</t>
    </rPh>
    <rPh sb="13" eb="16">
      <t>センシュケン</t>
    </rPh>
    <rPh sb="24" eb="25">
      <t>ブ</t>
    </rPh>
    <rPh sb="33" eb="36">
      <t>ニッテイヒョウ</t>
    </rPh>
    <phoneticPr fontId="22"/>
  </si>
  <si>
    <t>①</t>
    <phoneticPr fontId="21"/>
  </si>
  <si>
    <t>②</t>
    <phoneticPr fontId="21"/>
  </si>
  <si>
    <t>③</t>
    <phoneticPr fontId="21"/>
  </si>
  <si>
    <t>④</t>
    <phoneticPr fontId="21"/>
  </si>
  <si>
    <t>⑤</t>
    <phoneticPr fontId="21"/>
  </si>
  <si>
    <t>⑥</t>
    <phoneticPr fontId="21"/>
  </si>
  <si>
    <t>⑦</t>
    <phoneticPr fontId="21"/>
  </si>
  <si>
    <t>⑨</t>
    <phoneticPr fontId="21"/>
  </si>
  <si>
    <t>番　号</t>
    <phoneticPr fontId="21"/>
  </si>
  <si>
    <t>主審／１審／２審／４審</t>
    <phoneticPr fontId="21"/>
  </si>
  <si>
    <t>監督サイン</t>
    <rPh sb="0" eb="2">
      <t>カントク</t>
    </rPh>
    <phoneticPr fontId="21"/>
  </si>
  <si>
    <t>ｇ</t>
  </si>
  <si>
    <t>晃宝小学校</t>
    <rPh sb="0" eb="1">
      <t>コウ</t>
    </rPh>
    <rPh sb="1" eb="2">
      <t>ホウ</t>
    </rPh>
    <rPh sb="2" eb="5">
      <t>ショウガッコウ</t>
    </rPh>
    <phoneticPr fontId="21"/>
  </si>
  <si>
    <t>ｇ</t>
    <phoneticPr fontId="21"/>
  </si>
  <si>
    <t>ｆ</t>
    <phoneticPr fontId="22"/>
  </si>
  <si>
    <t>陽南小学校</t>
    <rPh sb="0" eb="2">
      <t>ヨウナン</t>
    </rPh>
    <rPh sb="2" eb="5">
      <t>ショウガッコウ</t>
    </rPh>
    <phoneticPr fontId="21"/>
  </si>
  <si>
    <t>７月６日(土)</t>
    <rPh sb="5" eb="6">
      <t>ド</t>
    </rPh>
    <phoneticPr fontId="21"/>
  </si>
  <si>
    <t>７月7日(日)</t>
    <rPh sb="1" eb="2">
      <t>ガツ</t>
    </rPh>
    <rPh sb="3" eb="4">
      <t>ニチ</t>
    </rPh>
    <rPh sb="5" eb="6">
      <t>ニチ</t>
    </rPh>
    <phoneticPr fontId="21"/>
  </si>
  <si>
    <t>　９：２０</t>
    <phoneticPr fontId="22"/>
  </si>
  <si>
    <t>　８：５０</t>
    <phoneticPr fontId="22"/>
  </si>
  <si>
    <t>１１：４０</t>
    <phoneticPr fontId="22"/>
  </si>
  <si>
    <t>１１：１０</t>
    <phoneticPr fontId="22"/>
  </si>
  <si>
    <t>　フレンドリー無しでお願いします。</t>
    <rPh sb="7" eb="8">
      <t>ナ</t>
    </rPh>
    <rPh sb="11" eb="12">
      <t>ネガ</t>
    </rPh>
    <phoneticPr fontId="21"/>
  </si>
  <si>
    <t>※陽南小会場　監督会議 8:20~／試合 8:50~</t>
    <rPh sb="1" eb="3">
      <t>ヨウナン</t>
    </rPh>
    <rPh sb="3" eb="4">
      <t>ショウ</t>
    </rPh>
    <rPh sb="4" eb="6">
      <t>カイジョウ</t>
    </rPh>
    <rPh sb="7" eb="9">
      <t>カントク</t>
    </rPh>
    <rPh sb="9" eb="11">
      <t>カイギ</t>
    </rPh>
    <rPh sb="18" eb="20">
      <t>シアイ</t>
    </rPh>
    <phoneticPr fontId="21"/>
  </si>
  <si>
    <t>審･･･審判委員会</t>
    <rPh sb="0" eb="1">
      <t>シン</t>
    </rPh>
    <rPh sb="4" eb="6">
      <t>シンパン</t>
    </rPh>
    <rPh sb="6" eb="9">
      <t>イインカイ</t>
    </rPh>
    <phoneticPr fontId="21"/>
  </si>
  <si>
    <t>第48回 栃木県少年サッカー選手権大会ジュニアの部　宇河地区予選</t>
    <rPh sb="5" eb="8">
      <t>トチギケン</t>
    </rPh>
    <rPh sb="14" eb="17">
      <t>センシュケン</t>
    </rPh>
    <rPh sb="24" eb="25">
      <t>ブ</t>
    </rPh>
    <phoneticPr fontId="21"/>
  </si>
  <si>
    <t>☆７月１４日（日）　第１シード決定戦　組み合わせ</t>
    <rPh sb="7" eb="8">
      <t>ヒ</t>
    </rPh>
    <phoneticPr fontId="21"/>
  </si>
  <si>
    <t>平出サッカー場　会場</t>
    <rPh sb="0" eb="2">
      <t>ヒライデ</t>
    </rPh>
    <rPh sb="6" eb="7">
      <t>バ</t>
    </rPh>
    <phoneticPr fontId="21"/>
  </si>
  <si>
    <t>ａ１位</t>
    <phoneticPr fontId="21"/>
  </si>
  <si>
    <t>清原ＳＳＳ</t>
    <phoneticPr fontId="21"/>
  </si>
  <si>
    <t>ｃ１位</t>
    <phoneticPr fontId="21"/>
  </si>
  <si>
    <t>ｅ１位</t>
    <phoneticPr fontId="21"/>
  </si>
  <si>
    <t>富士見ＳＳＳ</t>
    <phoneticPr fontId="21"/>
  </si>
  <si>
    <t>第１シード</t>
    <rPh sb="0" eb="1">
      <t>ダイ</t>
    </rPh>
    <phoneticPr fontId="21"/>
  </si>
  <si>
    <t>栃木ＳＣ Ｕ１２</t>
    <phoneticPr fontId="21"/>
  </si>
  <si>
    <t>準優勝</t>
    <rPh sb="0" eb="1">
      <t>ジュン</t>
    </rPh>
    <phoneticPr fontId="21"/>
  </si>
  <si>
    <t>清原ＳＳＳ</t>
    <phoneticPr fontId="21"/>
  </si>
  <si>
    <t>ｂ１位</t>
    <phoneticPr fontId="21"/>
  </si>
  <si>
    <t>栃木ＳＣ Ｕ１２</t>
    <phoneticPr fontId="21"/>
  </si>
  <si>
    <t>会場担当</t>
    <rPh sb="0" eb="2">
      <t>カイジョウ</t>
    </rPh>
    <rPh sb="2" eb="4">
      <t>タントウ</t>
    </rPh>
    <phoneticPr fontId="21"/>
  </si>
  <si>
    <t>ｆ１位</t>
    <phoneticPr fontId="21"/>
  </si>
  <si>
    <t>姿川第一ＦＣ</t>
    <phoneticPr fontId="21"/>
  </si>
  <si>
    <t>➄</t>
    <phoneticPr fontId="21"/>
  </si>
  <si>
    <t>ｄ１位</t>
    <phoneticPr fontId="21"/>
  </si>
  <si>
    <t>ｇ１位</t>
    <phoneticPr fontId="21"/>
  </si>
  <si>
    <t xml:space="preserve"> 試合時間　１０分－３分－１０分</t>
    <rPh sb="11" eb="12">
      <t>フン</t>
    </rPh>
    <rPh sb="15" eb="16">
      <t>フン</t>
    </rPh>
    <phoneticPr fontId="21"/>
  </si>
  <si>
    <t>主審/1審/2審/4審</t>
    <phoneticPr fontId="21"/>
  </si>
  <si>
    <t>　９:００</t>
    <phoneticPr fontId="21"/>
  </si>
  <si>
    <t>審／５／６／７</t>
    <rPh sb="0" eb="1">
      <t>シン</t>
    </rPh>
    <phoneticPr fontId="21"/>
  </si>
  <si>
    <t>　９:３０</t>
    <phoneticPr fontId="21"/>
  </si>
  <si>
    <t>審／７／１／２</t>
    <phoneticPr fontId="21"/>
  </si>
  <si>
    <t>１０:００</t>
    <phoneticPr fontId="21"/>
  </si>
  <si>
    <t>審／２／３／４</t>
    <phoneticPr fontId="21"/>
  </si>
  <si>
    <t>１０:３０</t>
    <phoneticPr fontId="21"/>
  </si>
  <si>
    <t>富士見ＳＳＳ</t>
    <phoneticPr fontId="21"/>
  </si>
  <si>
    <t>①勝</t>
    <rPh sb="1" eb="2">
      <t>カ</t>
    </rPh>
    <phoneticPr fontId="21"/>
  </si>
  <si>
    <t>審／６／７／①負</t>
    <rPh sb="7" eb="8">
      <t>フ</t>
    </rPh>
    <phoneticPr fontId="21"/>
  </si>
  <si>
    <t>１１:００</t>
    <phoneticPr fontId="21"/>
  </si>
  <si>
    <t>②勝</t>
    <rPh sb="1" eb="2">
      <t>カ</t>
    </rPh>
    <phoneticPr fontId="21"/>
  </si>
  <si>
    <t>ともぞうＳＣ Ｕ１０</t>
    <phoneticPr fontId="21"/>
  </si>
  <si>
    <t>③勝</t>
    <rPh sb="1" eb="2">
      <t>カ</t>
    </rPh>
    <phoneticPr fontId="21"/>
  </si>
  <si>
    <t>審／③負／③負／②負</t>
    <rPh sb="0" eb="1">
      <t>シン</t>
    </rPh>
    <rPh sb="3" eb="4">
      <t>フ</t>
    </rPh>
    <rPh sb="6" eb="7">
      <t>フ</t>
    </rPh>
    <rPh sb="9" eb="10">
      <t>フ</t>
    </rPh>
    <phoneticPr fontId="21"/>
  </si>
  <si>
    <t>１１:４０</t>
    <phoneticPr fontId="21"/>
  </si>
  <si>
    <t>④勝</t>
    <rPh sb="1" eb="2">
      <t>カ</t>
    </rPh>
    <phoneticPr fontId="21"/>
  </si>
  <si>
    <t>➄勝</t>
    <rPh sb="1" eb="2">
      <t>カ</t>
    </rPh>
    <phoneticPr fontId="21"/>
  </si>
  <si>
    <t>審／➄負／➄負／④負</t>
    <rPh sb="0" eb="1">
      <t>シン</t>
    </rPh>
    <rPh sb="3" eb="4">
      <t>フ</t>
    </rPh>
    <rPh sb="6" eb="7">
      <t>フ</t>
    </rPh>
    <rPh sb="9" eb="10">
      <t>フ</t>
    </rPh>
    <phoneticPr fontId="21"/>
  </si>
  <si>
    <t>宇河地区代表</t>
    <rPh sb="4" eb="6">
      <t>ダイヒョウ</t>
    </rPh>
    <phoneticPr fontId="21"/>
  </si>
  <si>
    <t>代表１</t>
    <rPh sb="0" eb="2">
      <t>ダイヒョウ</t>
    </rPh>
    <phoneticPr fontId="21"/>
  </si>
  <si>
    <t>清原ＳＳＳ</t>
  </si>
  <si>
    <t>代表２</t>
    <rPh sb="0" eb="2">
      <t>ダイヒョウ</t>
    </rPh>
    <phoneticPr fontId="21"/>
  </si>
  <si>
    <t>シャルムグランツＳＣ</t>
  </si>
  <si>
    <t>代表３</t>
    <rPh sb="0" eb="2">
      <t>ダイヒョウ</t>
    </rPh>
    <phoneticPr fontId="21"/>
  </si>
  <si>
    <t>栃木ＳＣ Ｕ１２
(宇河第１シード)</t>
    <rPh sb="10" eb="11">
      <t>ウ</t>
    </rPh>
    <rPh sb="11" eb="12">
      <t>カワ</t>
    </rPh>
    <rPh sb="12" eb="13">
      <t>ダイ</t>
    </rPh>
    <phoneticPr fontId="21"/>
  </si>
  <si>
    <t>代表４</t>
    <rPh sb="0" eb="2">
      <t>ダイヒョウ</t>
    </rPh>
    <phoneticPr fontId="21"/>
  </si>
  <si>
    <t>国本ＪＳＣ</t>
  </si>
  <si>
    <t>代表５</t>
    <rPh sb="0" eb="2">
      <t>ダイヒョウ</t>
    </rPh>
    <phoneticPr fontId="21"/>
  </si>
  <si>
    <t>ＦＣグランディール</t>
  </si>
  <si>
    <t>代表６</t>
    <rPh sb="0" eb="2">
      <t>ダイヒョウ</t>
    </rPh>
    <phoneticPr fontId="21"/>
  </si>
  <si>
    <t>豊郷ＪＦＣ宇都宮</t>
  </si>
  <si>
    <t>代表７</t>
    <rPh sb="0" eb="2">
      <t>ダイヒョウ</t>
    </rPh>
    <phoneticPr fontId="21"/>
  </si>
  <si>
    <t>ともぞうＳＣ Ｕ１０</t>
  </si>
  <si>
    <t>代表８</t>
    <rPh sb="0" eb="2">
      <t>ダイヒョウ</t>
    </rPh>
    <phoneticPr fontId="21"/>
  </si>
  <si>
    <t>ブラッドレスＳＳ</t>
  </si>
  <si>
    <t>代表９</t>
    <rPh sb="0" eb="2">
      <t>ダイヒョウ</t>
    </rPh>
    <phoneticPr fontId="21"/>
  </si>
  <si>
    <t>富士見ＳＳＳ</t>
  </si>
  <si>
    <t>代表10</t>
    <rPh sb="0" eb="2">
      <t>ダイヒョウ</t>
    </rPh>
    <phoneticPr fontId="21"/>
  </si>
  <si>
    <t>上河内ＪＳＣ</t>
  </si>
  <si>
    <t>代表11</t>
    <rPh sb="0" eb="2">
      <t>ダイヒョウ</t>
    </rPh>
    <phoneticPr fontId="21"/>
  </si>
  <si>
    <t>ＦＣアリーバ</t>
  </si>
  <si>
    <t>代表12</t>
    <rPh sb="0" eb="2">
      <t>ダイヒョウ</t>
    </rPh>
    <phoneticPr fontId="21"/>
  </si>
  <si>
    <t>カテット白沢ＳＳ</t>
  </si>
  <si>
    <t>代表13</t>
    <rPh sb="0" eb="2">
      <t>ダイヒョウ</t>
    </rPh>
    <phoneticPr fontId="21"/>
  </si>
  <si>
    <t>姿川第一ＦＣ</t>
  </si>
  <si>
    <t>代表14</t>
    <rPh sb="0" eb="2">
      <t>ダイヒョウ</t>
    </rPh>
    <phoneticPr fontId="21"/>
  </si>
  <si>
    <t>Ｓ４スペランツァ</t>
  </si>
  <si>
    <t>代表15</t>
    <rPh sb="0" eb="2">
      <t>ダイヒョウ</t>
    </rPh>
    <phoneticPr fontId="21"/>
  </si>
  <si>
    <t>緑が丘ＹＦＣ</t>
    <phoneticPr fontId="21"/>
  </si>
  <si>
    <t>代表16</t>
    <rPh sb="0" eb="2">
      <t>ダイヒョウ</t>
    </rPh>
    <phoneticPr fontId="21"/>
  </si>
  <si>
    <t>ｕｎｉｏｎ ｓｃ</t>
    <phoneticPr fontId="21"/>
  </si>
  <si>
    <t>☆７月１４日（日）　代表１５・代表１６決定戦　組み合わせ</t>
    <rPh sb="7" eb="8">
      <t>ヒ</t>
    </rPh>
    <rPh sb="10" eb="12">
      <t>ダイヒョウ</t>
    </rPh>
    <rPh sb="15" eb="17">
      <t>ダイヒョウ</t>
    </rPh>
    <phoneticPr fontId="21"/>
  </si>
  <si>
    <t>宇河地区　代表１５・１６決定戦</t>
    <rPh sb="5" eb="7">
      <t>ダイヒョウ</t>
    </rPh>
    <phoneticPr fontId="21"/>
  </si>
  <si>
    <t>雀宮南小学校　会場</t>
    <rPh sb="0" eb="2">
      <t>スズメノミヤ</t>
    </rPh>
    <rPh sb="2" eb="3">
      <t>ミナミ</t>
    </rPh>
    <rPh sb="3" eb="6">
      <t>ショウガッコウ</t>
    </rPh>
    <phoneticPr fontId="21"/>
  </si>
  <si>
    <t>ｇ３位</t>
    <phoneticPr fontId="21"/>
  </si>
  <si>
    <t>昭和・戸祭ＳＣ</t>
    <phoneticPr fontId="21"/>
  </si>
  <si>
    <t>ｄ３位</t>
    <phoneticPr fontId="21"/>
  </si>
  <si>
    <t>ＦＣアネーロ宇都宮</t>
    <phoneticPr fontId="21"/>
  </si>
  <si>
    <t>ｆ３位</t>
    <phoneticPr fontId="21"/>
  </si>
  <si>
    <t>緑が丘ＹＦＣ</t>
    <phoneticPr fontId="21"/>
  </si>
  <si>
    <t>代表１５</t>
    <rPh sb="0" eb="2">
      <t>ダイヒョウ</t>
    </rPh>
    <phoneticPr fontId="21"/>
  </si>
  <si>
    <t>緑が丘ＹＦＣ</t>
    <phoneticPr fontId="21"/>
  </si>
  <si>
    <t>代表１６</t>
    <rPh sb="0" eb="2">
      <t>ダイヒョウ</t>
    </rPh>
    <phoneticPr fontId="21"/>
  </si>
  <si>
    <t>ｕｎｉｏｎ ｓｃ</t>
    <phoneticPr fontId="21"/>
  </si>
  <si>
    <t>ｂ３位</t>
    <phoneticPr fontId="21"/>
  </si>
  <si>
    <t>ｅ３位</t>
    <phoneticPr fontId="21"/>
  </si>
  <si>
    <t>石井ＦＣ</t>
    <phoneticPr fontId="21"/>
  </si>
  <si>
    <t>ｃ３位</t>
    <phoneticPr fontId="21"/>
  </si>
  <si>
    <t>ａ３位</t>
    <phoneticPr fontId="21"/>
  </si>
  <si>
    <t>審／審／審／審</t>
    <rPh sb="0" eb="1">
      <t>シン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</si>
</sst>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 "/>
    <numFmt numFmtId="179" formatCode="yyyy/m/d&quot; (&quot;aaa&quot;)&quot;"/>
  </numFmts>
  <fonts count="41" x14ac:knownFonts="1">
    <font>
      <sz val="11"/>
      <color theme="1"/>
      <name val="游ゴシック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i/>
      <sz val="14"/>
      <color theme="1"/>
      <name val="HG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rgb="FF0070C0"/>
      <name val="AR P丸ゴシック体M"/>
      <family val="3"/>
      <charset val="128"/>
    </font>
    <font>
      <i/>
      <u/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rgb="FFFF0000"/>
      <name val="AR P丸ゴシック体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35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/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5" fillId="11" borderId="49" applyNumberFormat="0" applyFont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5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6" xfId="0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23" fillId="0" borderId="32" xfId="34" quotePrefix="1" applyFont="1" applyFill="1" applyBorder="1" applyAlignment="1">
      <alignment horizontal="center" vertical="center" shrinkToFit="1"/>
    </xf>
    <xf numFmtId="0" fontId="23" fillId="0" borderId="45" xfId="34" applyFont="1" applyFill="1" applyBorder="1" applyAlignment="1">
      <alignment horizontal="center" vertical="center" shrinkToFit="1"/>
    </xf>
    <xf numFmtId="0" fontId="23" fillId="0" borderId="45" xfId="34" quotePrefix="1" applyFont="1" applyFill="1" applyBorder="1" applyAlignment="1">
      <alignment horizontal="center" vertical="center" shrinkToFit="1"/>
    </xf>
    <xf numFmtId="0" fontId="23" fillId="0" borderId="56" xfId="34" applyFont="1" applyFill="1" applyBorder="1" applyAlignment="1">
      <alignment horizontal="center" vertical="center" shrinkToFit="1"/>
    </xf>
    <xf numFmtId="0" fontId="23" fillId="0" borderId="56" xfId="34" quotePrefix="1" applyFont="1" applyFill="1" applyBorder="1" applyAlignment="1">
      <alignment horizontal="center" vertical="center" shrinkToFit="1"/>
    </xf>
    <xf numFmtId="0" fontId="23" fillId="0" borderId="22" xfId="34" applyFont="1" applyFill="1" applyBorder="1" applyAlignment="1">
      <alignment horizontal="center" vertical="center" shrinkToFit="1"/>
    </xf>
    <xf numFmtId="0" fontId="23" fillId="0" borderId="22" xfId="34" quotePrefix="1" applyFont="1" applyFill="1" applyBorder="1" applyAlignment="1">
      <alignment horizontal="center" vertical="center" shrinkToFit="1"/>
    </xf>
    <xf numFmtId="0" fontId="23" fillId="0" borderId="47" xfId="34" applyFont="1" applyFill="1" applyBorder="1" applyAlignment="1">
      <alignment horizontal="center" vertical="center" shrinkToFit="1"/>
    </xf>
    <xf numFmtId="0" fontId="23" fillId="0" borderId="47" xfId="34" quotePrefix="1" applyFont="1" applyFill="1" applyBorder="1" applyAlignment="1">
      <alignment horizontal="center" vertical="center" shrinkToFit="1"/>
    </xf>
    <xf numFmtId="0" fontId="24" fillId="0" borderId="31" xfId="34" applyFont="1" applyBorder="1" applyAlignment="1">
      <alignment vertical="center"/>
    </xf>
    <xf numFmtId="0" fontId="24" fillId="0" borderId="0" xfId="34" applyFont="1" applyAlignment="1">
      <alignment vertical="center"/>
    </xf>
    <xf numFmtId="178" fontId="23" fillId="0" borderId="0" xfId="34" applyNumberFormat="1" applyFont="1" applyFill="1" applyBorder="1" applyAlignment="1">
      <alignment horizontal="left" vertical="center" indent="2"/>
    </xf>
    <xf numFmtId="0" fontId="23" fillId="0" borderId="0" xfId="34" applyFont="1" applyFill="1" applyBorder="1" applyAlignment="1">
      <alignment horizontal="center" vertical="center" shrinkToFit="1"/>
    </xf>
    <xf numFmtId="0" fontId="26" fillId="0" borderId="0" xfId="34" applyFont="1" applyFill="1" applyBorder="1" applyAlignment="1">
      <alignment horizontal="center" vertical="center" shrinkToFit="1"/>
    </xf>
    <xf numFmtId="0" fontId="24" fillId="0" borderId="0" xfId="34" applyFont="1" applyFill="1" applyBorder="1" applyAlignment="1">
      <alignment vertical="center" shrinkToFit="1"/>
    </xf>
    <xf numFmtId="0" fontId="24" fillId="0" borderId="0" xfId="34" applyFont="1" applyFill="1" applyBorder="1" applyAlignment="1">
      <alignment horizontal="center" vertical="center" shrinkToFit="1"/>
    </xf>
    <xf numFmtId="0" fontId="27" fillId="0" borderId="0" xfId="34" applyFont="1" applyFill="1" applyBorder="1" applyAlignment="1">
      <alignment horizontal="center" vertical="center" shrinkToFit="1"/>
    </xf>
    <xf numFmtId="0" fontId="24" fillId="0" borderId="0" xfId="34" applyFont="1" applyFill="1" applyBorder="1" applyAlignment="1">
      <alignment vertical="center"/>
    </xf>
    <xf numFmtId="0" fontId="24" fillId="0" borderId="0" xfId="34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31" xfId="34" applyFont="1" applyFill="1" applyBorder="1" applyAlignment="1">
      <alignment horizontal="center" vertical="center" shrinkToFit="1"/>
    </xf>
    <xf numFmtId="0" fontId="23" fillId="0" borderId="31" xfId="34" quotePrefix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3" fillId="0" borderId="0" xfId="34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57" xfId="0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57" xfId="0" applyFill="1" applyBorder="1" applyAlignment="1">
      <alignment vertical="center" shrinkToFit="1"/>
    </xf>
    <xf numFmtId="20" fontId="23" fillId="0" borderId="0" xfId="34" applyNumberFormat="1" applyFont="1" applyFill="1" applyBorder="1" applyAlignment="1">
      <alignment horizontal="center" vertical="center" shrinkToFit="1"/>
    </xf>
    <xf numFmtId="0" fontId="23" fillId="0" borderId="0" xfId="34" applyFont="1" applyBorder="1" applyAlignment="1">
      <alignment vertical="center"/>
    </xf>
    <xf numFmtId="0" fontId="23" fillId="0" borderId="32" xfId="34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34" applyFont="1" applyAlignment="1">
      <alignment vertical="center"/>
    </xf>
    <xf numFmtId="176" fontId="32" fillId="0" borderId="0" xfId="34" applyNumberFormat="1" applyFont="1" applyBorder="1" applyAlignment="1">
      <alignment vertical="center"/>
    </xf>
    <xf numFmtId="0" fontId="26" fillId="0" borderId="0" xfId="34" applyFont="1" applyBorder="1" applyAlignment="1">
      <alignment vertical="center" textRotation="255" shrinkToFit="1"/>
    </xf>
    <xf numFmtId="0" fontId="24" fillId="0" borderId="0" xfId="34" applyFont="1" applyBorder="1" applyAlignment="1">
      <alignment horizontal="center" vertical="center"/>
    </xf>
    <xf numFmtId="0" fontId="24" fillId="0" borderId="0" xfId="34" applyFont="1" applyBorder="1" applyAlignment="1">
      <alignment vertical="center"/>
    </xf>
    <xf numFmtId="0" fontId="23" fillId="0" borderId="23" xfId="34" applyFont="1" applyFill="1" applyBorder="1" applyAlignment="1">
      <alignment horizontal="center" vertical="center" shrinkToFit="1"/>
    </xf>
    <xf numFmtId="0" fontId="23" fillId="0" borderId="23" xfId="34" quotePrefix="1" applyFont="1" applyFill="1" applyBorder="1" applyAlignment="1">
      <alignment horizontal="center" vertical="center" shrinkToFit="1"/>
    </xf>
    <xf numFmtId="0" fontId="23" fillId="0" borderId="51" xfId="34" applyFont="1" applyFill="1" applyBorder="1" applyAlignment="1">
      <alignment horizontal="center" vertical="center" shrinkToFit="1"/>
    </xf>
    <xf numFmtId="0" fontId="23" fillId="0" borderId="51" xfId="34" quotePrefix="1" applyFont="1" applyFill="1" applyBorder="1" applyAlignment="1">
      <alignment horizontal="center"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vertical="center" shrinkToFit="1"/>
    </xf>
    <xf numFmtId="0" fontId="24" fillId="0" borderId="31" xfId="34" applyNumberFormat="1" applyFont="1" applyBorder="1" applyAlignment="1">
      <alignment horizontal="center" vertical="center"/>
    </xf>
    <xf numFmtId="0" fontId="36" fillId="0" borderId="31" xfId="34" applyNumberFormat="1" applyFont="1" applyBorder="1" applyAlignment="1">
      <alignment horizontal="center" vertical="center"/>
    </xf>
    <xf numFmtId="0" fontId="24" fillId="0" borderId="60" xfId="34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23" fillId="0" borderId="31" xfId="34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4">
      <alignment vertical="center"/>
    </xf>
    <xf numFmtId="0" fontId="9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shrinkToFit="1"/>
    </xf>
    <xf numFmtId="0" fontId="6" fillId="0" borderId="0" xfId="4" applyFont="1" applyAlignment="1">
      <alignment vertical="center" shrinkToFit="1"/>
    </xf>
    <xf numFmtId="0" fontId="7" fillId="0" borderId="0" xfId="4" applyFont="1">
      <alignment vertical="center"/>
    </xf>
    <xf numFmtId="0" fontId="6" fillId="0" borderId="4" xfId="4" applyFont="1" applyBorder="1" applyAlignment="1">
      <alignment horizontal="center" vertical="center" shrinkToFit="1"/>
    </xf>
    <xf numFmtId="0" fontId="6" fillId="0" borderId="4" xfId="4" applyFont="1" applyBorder="1" applyAlignment="1">
      <alignment vertical="center" shrinkToFit="1"/>
    </xf>
    <xf numFmtId="0" fontId="9" fillId="0" borderId="0" xfId="4" applyFont="1">
      <alignment vertical="center"/>
    </xf>
    <xf numFmtId="0" fontId="4" fillId="0" borderId="67" xfId="4" applyBorder="1">
      <alignment vertical="center"/>
    </xf>
    <xf numFmtId="0" fontId="9" fillId="0" borderId="68" xfId="4" applyFont="1" applyBorder="1" applyAlignment="1">
      <alignment horizontal="center" vertical="center"/>
    </xf>
    <xf numFmtId="0" fontId="4" fillId="0" borderId="68" xfId="4" applyBorder="1">
      <alignment vertical="center"/>
    </xf>
    <xf numFmtId="0" fontId="9" fillId="0" borderId="68" xfId="4" applyFont="1" applyBorder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4" fillId="0" borderId="69" xfId="4" applyBorder="1">
      <alignment vertical="center"/>
    </xf>
    <xf numFmtId="0" fontId="4" fillId="0" borderId="70" xfId="4" applyBorder="1">
      <alignment vertical="center"/>
    </xf>
    <xf numFmtId="0" fontId="4" fillId="0" borderId="21" xfId="4" applyBorder="1">
      <alignment vertical="center"/>
    </xf>
    <xf numFmtId="0" fontId="4" fillId="0" borderId="6" xfId="4" applyBorder="1">
      <alignment vertical="center"/>
    </xf>
    <xf numFmtId="0" fontId="7" fillId="0" borderId="1" xfId="4" applyFont="1" applyBorder="1">
      <alignment vertical="center"/>
    </xf>
    <xf numFmtId="0" fontId="4" fillId="0" borderId="1" xfId="4" applyBorder="1">
      <alignment vertical="center"/>
    </xf>
    <xf numFmtId="0" fontId="9" fillId="0" borderId="21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68" xfId="4" applyFont="1" applyBorder="1">
      <alignment vertical="center"/>
    </xf>
    <xf numFmtId="0" fontId="4" fillId="0" borderId="71" xfId="4" applyBorder="1">
      <alignment vertical="center"/>
    </xf>
    <xf numFmtId="0" fontId="2" fillId="0" borderId="0" xfId="4" applyFont="1" applyAlignment="1">
      <alignment horizontal="left" vertical="center"/>
    </xf>
    <xf numFmtId="0" fontId="9" fillId="0" borderId="21" xfId="4" applyFont="1" applyBorder="1">
      <alignment vertical="center"/>
    </xf>
    <xf numFmtId="0" fontId="2" fillId="0" borderId="0" xfId="4" applyFont="1">
      <alignment vertical="center"/>
    </xf>
    <xf numFmtId="0" fontId="4" fillId="0" borderId="72" xfId="4" applyBorder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 shrinkToFit="1"/>
    </xf>
    <xf numFmtId="0" fontId="4" fillId="0" borderId="0" xfId="4" applyAlignment="1">
      <alignment vertical="center" shrinkToFit="1"/>
    </xf>
    <xf numFmtId="0" fontId="9" fillId="0" borderId="67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7" fillId="0" borderId="69" xfId="4" applyFont="1" applyBorder="1">
      <alignment vertical="center"/>
    </xf>
    <xf numFmtId="0" fontId="4" fillId="0" borderId="8" xfId="4" applyBorder="1">
      <alignment vertical="center"/>
    </xf>
    <xf numFmtId="0" fontId="9" fillId="0" borderId="4" xfId="4" applyFont="1" applyBorder="1">
      <alignment vertical="center"/>
    </xf>
    <xf numFmtId="0" fontId="4" fillId="0" borderId="4" xfId="4" applyBorder="1">
      <alignment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vertical="center" shrinkToFit="1"/>
    </xf>
    <xf numFmtId="0" fontId="4" fillId="0" borderId="5" xfId="4" applyBorder="1">
      <alignment vertical="center"/>
    </xf>
    <xf numFmtId="0" fontId="4" fillId="0" borderId="73" xfId="4" applyBorder="1">
      <alignment vertical="center"/>
    </xf>
    <xf numFmtId="0" fontId="7" fillId="0" borderId="4" xfId="4" applyFont="1" applyBorder="1">
      <alignment vertical="center"/>
    </xf>
    <xf numFmtId="0" fontId="23" fillId="0" borderId="22" xfId="34" applyFont="1" applyBorder="1" applyAlignment="1">
      <alignment horizontal="center" vertical="center" shrinkToFit="1"/>
    </xf>
    <xf numFmtId="0" fontId="23" fillId="0" borderId="22" xfId="34" quotePrefix="1" applyFont="1" applyBorder="1" applyAlignment="1">
      <alignment horizontal="center" vertical="center" shrinkToFit="1"/>
    </xf>
    <xf numFmtId="0" fontId="11" fillId="0" borderId="0" xfId="4" applyFont="1" applyAlignment="1">
      <alignment horizontal="center" vertical="center"/>
    </xf>
    <xf numFmtId="0" fontId="23" fillId="0" borderId="45" xfId="34" applyFont="1" applyBorder="1" applyAlignment="1">
      <alignment horizontal="center" vertical="center" shrinkToFit="1"/>
    </xf>
    <xf numFmtId="0" fontId="23" fillId="0" borderId="45" xfId="34" quotePrefix="1" applyFont="1" applyBorder="1" applyAlignment="1">
      <alignment horizontal="center" vertical="center" shrinkToFit="1"/>
    </xf>
    <xf numFmtId="0" fontId="4" fillId="0" borderId="20" xfId="4" applyBorder="1">
      <alignment vertical="center"/>
    </xf>
    <xf numFmtId="0" fontId="4" fillId="0" borderId="4" xfId="4" applyBorder="1" applyAlignment="1">
      <alignment horizontal="center" vertical="center"/>
    </xf>
    <xf numFmtId="0" fontId="4" fillId="0" borderId="0" xfId="4" applyAlignment="1">
      <alignment horizontal="left" vertical="center" shrinkToFit="1"/>
    </xf>
    <xf numFmtId="0" fontId="11" fillId="0" borderId="0" xfId="4" applyFont="1">
      <alignment vertical="center"/>
    </xf>
    <xf numFmtId="0" fontId="5" fillId="0" borderId="0" xfId="4" applyFont="1" applyAlignment="1">
      <alignment vertical="center" shrinkToFit="1"/>
    </xf>
    <xf numFmtId="0" fontId="4" fillId="0" borderId="0" xfId="4" applyAlignment="1">
      <alignment horizontal="center" vertical="center" textRotation="255"/>
    </xf>
    <xf numFmtId="0" fontId="9" fillId="0" borderId="74" xfId="4" applyFont="1" applyBorder="1" applyAlignment="1">
      <alignment horizontal="center" vertical="center"/>
    </xf>
    <xf numFmtId="0" fontId="4" fillId="0" borderId="75" xfId="4" applyBorder="1">
      <alignment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49" fontId="40" fillId="0" borderId="4" xfId="0" applyNumberFormat="1" applyFont="1" applyFill="1" applyBorder="1" applyAlignment="1">
      <alignment horizontal="center" vertical="center" shrinkToFit="1"/>
    </xf>
    <xf numFmtId="0" fontId="40" fillId="0" borderId="4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6" fillId="0" borderId="0" xfId="34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26" fillId="0" borderId="0" xfId="34" applyFont="1" applyAlignment="1">
      <alignment horizontal="center" vertical="top" shrinkToFit="1"/>
    </xf>
    <xf numFmtId="0" fontId="30" fillId="0" borderId="0" xfId="0" applyFont="1" applyAlignment="1">
      <alignment vertical="top" shrinkToFit="1"/>
    </xf>
    <xf numFmtId="0" fontId="23" fillId="0" borderId="31" xfId="34" applyFont="1" applyBorder="1" applyAlignment="1">
      <alignment horizontal="center" vertical="center"/>
    </xf>
    <xf numFmtId="0" fontId="25" fillId="0" borderId="31" xfId="34" applyNumberFormat="1" applyFont="1" applyBorder="1" applyAlignment="1">
      <alignment horizontal="center" vertical="center"/>
    </xf>
    <xf numFmtId="178" fontId="23" fillId="0" borderId="31" xfId="34" applyNumberFormat="1" applyFont="1" applyBorder="1" applyAlignment="1">
      <alignment horizontal="center" vertical="center"/>
    </xf>
    <xf numFmtId="0" fontId="23" fillId="0" borderId="31" xfId="34" applyNumberFormat="1" applyFont="1" applyBorder="1" applyAlignment="1">
      <alignment horizontal="center" vertical="center"/>
    </xf>
    <xf numFmtId="177" fontId="26" fillId="0" borderId="26" xfId="34" applyNumberFormat="1" applyFont="1" applyBorder="1" applyAlignment="1">
      <alignment horizontal="right" vertical="center" shrinkToFit="1"/>
    </xf>
    <xf numFmtId="177" fontId="26" fillId="0" borderId="20" xfId="34" applyNumberFormat="1" applyFont="1" applyBorder="1" applyAlignment="1">
      <alignment horizontal="right" vertical="center" shrinkToFit="1"/>
    </xf>
    <xf numFmtId="179" fontId="31" fillId="0" borderId="20" xfId="0" applyNumberFormat="1" applyFont="1" applyBorder="1" applyAlignment="1">
      <alignment horizontal="left" vertical="center" shrinkToFit="1"/>
    </xf>
    <xf numFmtId="179" fontId="31" fillId="0" borderId="27" xfId="0" applyNumberFormat="1" applyFont="1" applyBorder="1" applyAlignment="1">
      <alignment horizontal="left" vertical="center" shrinkToFit="1"/>
    </xf>
    <xf numFmtId="0" fontId="24" fillId="0" borderId="6" xfId="34" applyFont="1" applyBorder="1" applyAlignment="1">
      <alignment horizontal="center" vertical="center"/>
    </xf>
    <xf numFmtId="0" fontId="24" fillId="0" borderId="21" xfId="34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3" fillId="0" borderId="6" xfId="34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78" fontId="23" fillId="0" borderId="6" xfId="34" applyNumberFormat="1" applyFont="1" applyFill="1" applyBorder="1" applyAlignment="1">
      <alignment horizontal="left" vertical="center" shrinkToFit="1"/>
    </xf>
    <xf numFmtId="178" fontId="23" fillId="0" borderId="1" xfId="34" applyNumberFormat="1" applyFont="1" applyFill="1" applyBorder="1" applyAlignment="1">
      <alignment horizontal="left" vertical="center" shrinkToFit="1"/>
    </xf>
    <xf numFmtId="178" fontId="23" fillId="0" borderId="14" xfId="34" applyNumberFormat="1" applyFont="1" applyFill="1" applyBorder="1" applyAlignment="1">
      <alignment horizontal="center" vertical="center" shrinkToFit="1"/>
    </xf>
    <xf numFmtId="178" fontId="23" fillId="0" borderId="1" xfId="34" applyNumberFormat="1" applyFont="1" applyFill="1" applyBorder="1" applyAlignment="1">
      <alignment horizontal="center" vertical="center" shrinkToFit="1"/>
    </xf>
    <xf numFmtId="178" fontId="23" fillId="0" borderId="7" xfId="34" applyNumberFormat="1" applyFont="1" applyFill="1" applyBorder="1" applyAlignment="1">
      <alignment horizontal="center" vertical="center" shrinkToFit="1"/>
    </xf>
    <xf numFmtId="0" fontId="24" fillId="0" borderId="22" xfId="34" applyFont="1" applyBorder="1" applyAlignment="1">
      <alignment horizontal="center" vertical="center"/>
    </xf>
    <xf numFmtId="0" fontId="24" fillId="0" borderId="32" xfId="34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3" fillId="0" borderId="7" xfId="34" applyNumberFormat="1" applyFont="1" applyFill="1" applyBorder="1" applyAlignment="1">
      <alignment horizontal="center" vertical="center"/>
    </xf>
    <xf numFmtId="0" fontId="23" fillId="0" borderId="22" xfId="34" applyNumberFormat="1" applyFont="1" applyFill="1" applyBorder="1" applyAlignment="1">
      <alignment horizontal="center" vertical="center"/>
    </xf>
    <xf numFmtId="0" fontId="23" fillId="0" borderId="31" xfId="34" applyNumberFormat="1" applyFont="1" applyFill="1" applyBorder="1" applyAlignment="1">
      <alignment horizontal="center" vertical="center"/>
    </xf>
    <xf numFmtId="178" fontId="23" fillId="0" borderId="59" xfId="34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3" fillId="0" borderId="8" xfId="34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8" fontId="23" fillId="0" borderId="26" xfId="34" applyNumberFormat="1" applyFont="1" applyFill="1" applyBorder="1" applyAlignment="1">
      <alignment horizontal="left" vertical="center" shrinkToFit="1"/>
    </xf>
    <xf numFmtId="178" fontId="23" fillId="0" borderId="20" xfId="34" applyNumberFormat="1" applyFont="1" applyFill="1" applyBorder="1" applyAlignment="1">
      <alignment horizontal="left" vertical="center" shrinkToFit="1"/>
    </xf>
    <xf numFmtId="178" fontId="23" fillId="0" borderId="58" xfId="34" applyNumberFormat="1" applyFont="1" applyFill="1" applyBorder="1" applyAlignment="1">
      <alignment horizontal="left" vertical="center" shrinkToFit="1"/>
    </xf>
    <xf numFmtId="178" fontId="23" fillId="0" borderId="18" xfId="34" applyNumberFormat="1" applyFont="1" applyFill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3" fillId="0" borderId="9" xfId="34" applyNumberFormat="1" applyFont="1" applyFill="1" applyBorder="1" applyAlignment="1">
      <alignment horizontal="center" vertical="center"/>
    </xf>
    <xf numFmtId="0" fontId="23" fillId="0" borderId="23" xfId="34" applyNumberFormat="1" applyFont="1" applyFill="1" applyBorder="1" applyAlignment="1">
      <alignment horizontal="center" vertical="center"/>
    </xf>
    <xf numFmtId="178" fontId="23" fillId="0" borderId="4" xfId="34" applyNumberFormat="1" applyFont="1" applyFill="1" applyBorder="1" applyAlignment="1">
      <alignment horizontal="center" vertical="center" shrinkToFit="1"/>
    </xf>
    <xf numFmtId="178" fontId="23" fillId="0" borderId="9" xfId="34" applyNumberFormat="1" applyFont="1" applyFill="1" applyBorder="1" applyAlignment="1">
      <alignment horizontal="center" vertical="center" shrinkToFit="1"/>
    </xf>
    <xf numFmtId="178" fontId="23" fillId="0" borderId="20" xfId="34" applyNumberFormat="1" applyFont="1" applyFill="1" applyBorder="1" applyAlignment="1">
      <alignment horizontal="center" vertical="center" shrinkToFit="1"/>
    </xf>
    <xf numFmtId="178" fontId="23" fillId="0" borderId="27" xfId="34" applyNumberFormat="1" applyFont="1" applyFill="1" applyBorder="1" applyAlignment="1">
      <alignment horizontal="center" vertical="center" shrinkToFit="1"/>
    </xf>
    <xf numFmtId="0" fontId="23" fillId="0" borderId="31" xfId="34" applyNumberFormat="1" applyFont="1" applyFill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1" xfId="34" applyFont="1" applyFill="1" applyBorder="1" applyAlignment="1">
      <alignment horizontal="center" vertical="center" shrinkToFit="1"/>
    </xf>
    <xf numFmtId="20" fontId="23" fillId="0" borderId="31" xfId="34" applyNumberFormat="1" applyFont="1" applyFill="1" applyBorder="1" applyAlignment="1">
      <alignment horizontal="center" vertical="center" shrinkToFit="1"/>
    </xf>
    <xf numFmtId="0" fontId="23" fillId="0" borderId="31" xfId="34" applyFont="1" applyBorder="1" applyAlignment="1">
      <alignment vertical="center"/>
    </xf>
    <xf numFmtId="0" fontId="23" fillId="0" borderId="31" xfId="34" applyFont="1" applyFill="1" applyBorder="1" applyAlignment="1">
      <alignment horizontal="right" vertical="center" shrinkToFit="1"/>
    </xf>
    <xf numFmtId="0" fontId="23" fillId="0" borderId="31" xfId="34" applyFont="1" applyBorder="1" applyAlignment="1">
      <alignment horizontal="right" vertical="center" shrinkToFit="1"/>
    </xf>
    <xf numFmtId="0" fontId="23" fillId="0" borderId="31" xfId="34" applyFont="1" applyBorder="1" applyAlignment="1">
      <alignment horizontal="center" vertical="center" shrinkToFit="1"/>
    </xf>
    <xf numFmtId="0" fontId="23" fillId="0" borderId="31" xfId="34" applyFont="1" applyFill="1" applyBorder="1" applyAlignment="1">
      <alignment horizontal="left" vertical="center" shrinkToFit="1"/>
    </xf>
    <xf numFmtId="0" fontId="23" fillId="0" borderId="31" xfId="34" applyFont="1" applyBorder="1" applyAlignment="1">
      <alignment horizontal="left" vertical="center" shrinkToFit="1"/>
    </xf>
    <xf numFmtId="178" fontId="23" fillId="0" borderId="31" xfId="0" applyNumberFormat="1" applyFont="1" applyBorder="1" applyAlignment="1">
      <alignment horizontal="left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31" xfId="0" applyFont="1" applyBorder="1" applyAlignment="1">
      <alignment vertical="center" shrinkToFit="1"/>
    </xf>
    <xf numFmtId="0" fontId="25" fillId="0" borderId="31" xfId="34" applyFont="1" applyBorder="1" applyAlignment="1">
      <alignment horizontal="center" vertical="center" shrinkToFit="1"/>
    </xf>
    <xf numFmtId="0" fontId="24" fillId="0" borderId="60" xfId="34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23" fillId="0" borderId="60" xfId="34" applyNumberFormat="1" applyFont="1" applyFill="1" applyBorder="1" applyAlignment="1">
      <alignment horizontal="center" vertical="center"/>
    </xf>
    <xf numFmtId="178" fontId="23" fillId="0" borderId="60" xfId="34" applyNumberFormat="1" applyFont="1" applyFill="1" applyBorder="1" applyAlignment="1">
      <alignment horizontal="left" vertical="center" shrinkToFit="1"/>
    </xf>
    <xf numFmtId="178" fontId="23" fillId="0" borderId="60" xfId="34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3" fillId="0" borderId="66" xfId="34" applyFont="1" applyFill="1" applyBorder="1" applyAlignment="1">
      <alignment horizontal="center" vertical="center" shrinkToFit="1"/>
    </xf>
    <xf numFmtId="0" fontId="23" fillId="0" borderId="63" xfId="34" applyFont="1" applyFill="1" applyBorder="1" applyAlignment="1">
      <alignment horizontal="center" vertical="center" shrinkToFit="1"/>
    </xf>
    <xf numFmtId="20" fontId="23" fillId="0" borderId="28" xfId="34" applyNumberFormat="1" applyFont="1" applyFill="1" applyBorder="1" applyAlignment="1">
      <alignment horizontal="center" vertical="center" shrinkToFit="1"/>
    </xf>
    <xf numFmtId="20" fontId="23" fillId="0" borderId="0" xfId="34" applyNumberFormat="1" applyFont="1" applyFill="1" applyBorder="1" applyAlignment="1">
      <alignment horizontal="center" vertical="center" shrinkToFit="1"/>
    </xf>
    <xf numFmtId="20" fontId="23" fillId="0" borderId="30" xfId="34" applyNumberFormat="1" applyFont="1" applyFill="1" applyBorder="1" applyAlignment="1">
      <alignment horizontal="center" vertical="center" shrinkToFit="1"/>
    </xf>
    <xf numFmtId="20" fontId="23" fillId="0" borderId="33" xfId="34" applyNumberFormat="1" applyFont="1" applyFill="1" applyBorder="1" applyAlignment="1">
      <alignment horizontal="center" vertical="center" shrinkToFit="1"/>
    </xf>
    <xf numFmtId="20" fontId="23" fillId="0" borderId="4" xfId="34" applyNumberFormat="1" applyFont="1" applyFill="1" applyBorder="1" applyAlignment="1">
      <alignment horizontal="center" vertical="center" shrinkToFit="1"/>
    </xf>
    <xf numFmtId="20" fontId="23" fillId="0" borderId="34" xfId="34" applyNumberFormat="1" applyFont="1" applyFill="1" applyBorder="1" applyAlignment="1">
      <alignment horizontal="center" vertical="center" shrinkToFit="1"/>
    </xf>
    <xf numFmtId="0" fontId="23" fillId="0" borderId="28" xfId="34" applyFont="1" applyBorder="1" applyAlignment="1">
      <alignment vertical="center"/>
    </xf>
    <xf numFmtId="0" fontId="23" fillId="0" borderId="0" xfId="34" applyFont="1" applyBorder="1" applyAlignment="1">
      <alignment vertical="center"/>
    </xf>
    <xf numFmtId="0" fontId="23" fillId="0" borderId="30" xfId="34" applyFont="1" applyBorder="1" applyAlignment="1">
      <alignment vertical="center"/>
    </xf>
    <xf numFmtId="0" fontId="23" fillId="0" borderId="33" xfId="34" applyFont="1" applyBorder="1" applyAlignment="1">
      <alignment vertical="center"/>
    </xf>
    <xf numFmtId="0" fontId="23" fillId="0" borderId="4" xfId="34" applyFont="1" applyBorder="1" applyAlignment="1">
      <alignment vertical="center"/>
    </xf>
    <xf numFmtId="0" fontId="23" fillId="0" borderId="34" xfId="34" applyFont="1" applyBorder="1" applyAlignment="1">
      <alignment vertical="center"/>
    </xf>
    <xf numFmtId="0" fontId="23" fillId="0" borderId="28" xfId="34" applyFont="1" applyFill="1" applyBorder="1" applyAlignment="1">
      <alignment horizontal="right" vertical="center" shrinkToFit="1"/>
    </xf>
    <xf numFmtId="0" fontId="23" fillId="0" borderId="0" xfId="34" applyFont="1" applyFill="1" applyBorder="1" applyAlignment="1">
      <alignment horizontal="right" vertical="center" shrinkToFit="1"/>
    </xf>
    <xf numFmtId="0" fontId="23" fillId="0" borderId="5" xfId="34" applyFont="1" applyFill="1" applyBorder="1" applyAlignment="1">
      <alignment horizontal="right" vertical="center" shrinkToFit="1"/>
    </xf>
    <xf numFmtId="0" fontId="23" fillId="0" borderId="33" xfId="34" applyFont="1" applyFill="1" applyBorder="1" applyAlignment="1">
      <alignment horizontal="right" vertical="center" shrinkToFit="1"/>
    </xf>
    <xf numFmtId="0" fontId="23" fillId="0" borderId="4" xfId="34" applyFont="1" applyFill="1" applyBorder="1" applyAlignment="1">
      <alignment horizontal="right" vertical="center" shrinkToFit="1"/>
    </xf>
    <xf numFmtId="0" fontId="23" fillId="0" borderId="9" xfId="34" applyFont="1" applyFill="1" applyBorder="1" applyAlignment="1">
      <alignment horizontal="right" vertical="center" shrinkToFit="1"/>
    </xf>
    <xf numFmtId="0" fontId="23" fillId="0" borderId="21" xfId="34" applyFont="1" applyFill="1" applyBorder="1" applyAlignment="1">
      <alignment horizontal="center" vertical="center" shrinkToFit="1"/>
    </xf>
    <xf numFmtId="0" fontId="23" fillId="0" borderId="5" xfId="34" applyFont="1" applyFill="1" applyBorder="1" applyAlignment="1">
      <alignment horizontal="center" vertical="center" shrinkToFit="1"/>
    </xf>
    <xf numFmtId="0" fontId="23" fillId="0" borderId="8" xfId="34" applyFont="1" applyFill="1" applyBorder="1" applyAlignment="1">
      <alignment horizontal="center" vertical="center" shrinkToFit="1"/>
    </xf>
    <xf numFmtId="0" fontId="23" fillId="0" borderId="9" xfId="34" applyFont="1" applyFill="1" applyBorder="1" applyAlignment="1">
      <alignment horizontal="center" vertical="center" shrinkToFit="1"/>
    </xf>
    <xf numFmtId="0" fontId="23" fillId="0" borderId="21" xfId="34" applyFont="1" applyFill="1" applyBorder="1" applyAlignment="1">
      <alignment horizontal="left" vertical="center" shrinkToFit="1"/>
    </xf>
    <xf numFmtId="0" fontId="23" fillId="0" borderId="0" xfId="34" applyFont="1" applyFill="1" applyBorder="1" applyAlignment="1">
      <alignment horizontal="left" vertical="center" shrinkToFit="1"/>
    </xf>
    <xf numFmtId="0" fontId="23" fillId="0" borderId="30" xfId="34" applyFont="1" applyFill="1" applyBorder="1" applyAlignment="1">
      <alignment horizontal="left" vertical="center" shrinkToFit="1"/>
    </xf>
    <xf numFmtId="0" fontId="23" fillId="0" borderId="8" xfId="34" applyFont="1" applyFill="1" applyBorder="1" applyAlignment="1">
      <alignment horizontal="left" vertical="center" shrinkToFit="1"/>
    </xf>
    <xf numFmtId="0" fontId="23" fillId="0" borderId="4" xfId="34" applyFont="1" applyFill="1" applyBorder="1" applyAlignment="1">
      <alignment horizontal="left" vertical="center" shrinkToFit="1"/>
    </xf>
    <xf numFmtId="0" fontId="23" fillId="0" borderId="34" xfId="34" applyFont="1" applyFill="1" applyBorder="1" applyAlignment="1">
      <alignment horizontal="left" vertical="center" shrinkToFit="1"/>
    </xf>
    <xf numFmtId="0" fontId="23" fillId="0" borderId="28" xfId="34" applyNumberFormat="1" applyFont="1" applyFill="1" applyBorder="1" applyAlignment="1">
      <alignment horizontal="center" vertical="center" shrinkToFit="1"/>
    </xf>
    <xf numFmtId="0" fontId="23" fillId="0" borderId="0" xfId="34" applyNumberFormat="1" applyFont="1" applyFill="1" applyBorder="1" applyAlignment="1">
      <alignment horizontal="center" vertical="center" shrinkToFit="1"/>
    </xf>
    <xf numFmtId="0" fontId="23" fillId="0" borderId="30" xfId="34" applyNumberFormat="1" applyFont="1" applyFill="1" applyBorder="1" applyAlignment="1">
      <alignment horizontal="center" vertical="center" shrinkToFit="1"/>
    </xf>
    <xf numFmtId="0" fontId="23" fillId="0" borderId="33" xfId="34" applyNumberFormat="1" applyFont="1" applyFill="1" applyBorder="1" applyAlignment="1">
      <alignment horizontal="center" vertical="center" shrinkToFit="1"/>
    </xf>
    <xf numFmtId="0" fontId="23" fillId="0" borderId="4" xfId="34" applyNumberFormat="1" applyFont="1" applyFill="1" applyBorder="1" applyAlignment="1">
      <alignment horizontal="center" vertical="center" shrinkToFit="1"/>
    </xf>
    <xf numFmtId="0" fontId="23" fillId="0" borderId="34" xfId="34" applyNumberFormat="1" applyFont="1" applyFill="1" applyBorder="1" applyAlignment="1">
      <alignment horizontal="center" vertical="center" shrinkToFit="1"/>
    </xf>
    <xf numFmtId="0" fontId="23" fillId="0" borderId="64" xfId="34" applyFont="1" applyFill="1" applyBorder="1" applyAlignment="1">
      <alignment horizontal="center" vertical="center" shrinkToFit="1"/>
    </xf>
    <xf numFmtId="20" fontId="23" fillId="0" borderId="37" xfId="34" applyNumberFormat="1" applyFont="1" applyFill="1" applyBorder="1" applyAlignment="1">
      <alignment horizontal="center" vertical="center" shrinkToFit="1"/>
    </xf>
    <xf numFmtId="20" fontId="23" fillId="0" borderId="1" xfId="34" applyNumberFormat="1" applyFont="1" applyFill="1" applyBorder="1" applyAlignment="1">
      <alignment horizontal="center" vertical="center" shrinkToFit="1"/>
    </xf>
    <xf numFmtId="20" fontId="23" fillId="0" borderId="48" xfId="34" applyNumberFormat="1" applyFont="1" applyFill="1" applyBorder="1" applyAlignment="1">
      <alignment horizontal="center" vertical="center" shrinkToFit="1"/>
    </xf>
    <xf numFmtId="0" fontId="23" fillId="0" borderId="37" xfId="34" applyFont="1" applyBorder="1" applyAlignment="1">
      <alignment vertical="center"/>
    </xf>
    <xf numFmtId="0" fontId="23" fillId="0" borderId="1" xfId="34" applyFont="1" applyBorder="1" applyAlignment="1">
      <alignment vertical="center"/>
    </xf>
    <xf numFmtId="0" fontId="23" fillId="0" borderId="48" xfId="34" applyFont="1" applyBorder="1" applyAlignment="1">
      <alignment vertical="center"/>
    </xf>
    <xf numFmtId="0" fontId="23" fillId="0" borderId="37" xfId="34" applyFont="1" applyFill="1" applyBorder="1" applyAlignment="1">
      <alignment horizontal="right" vertical="center" shrinkToFit="1"/>
    </xf>
    <xf numFmtId="0" fontId="23" fillId="0" borderId="1" xfId="34" applyFont="1" applyFill="1" applyBorder="1" applyAlignment="1">
      <alignment horizontal="right" vertical="center" shrinkToFit="1"/>
    </xf>
    <xf numFmtId="0" fontId="23" fillId="0" borderId="7" xfId="34" applyFont="1" applyFill="1" applyBorder="1" applyAlignment="1">
      <alignment horizontal="right" vertical="center" shrinkToFit="1"/>
    </xf>
    <xf numFmtId="0" fontId="23" fillId="0" borderId="6" xfId="34" applyFont="1" applyFill="1" applyBorder="1" applyAlignment="1">
      <alignment horizontal="center" vertical="center" shrinkToFit="1"/>
    </xf>
    <xf numFmtId="0" fontId="23" fillId="0" borderId="7" xfId="34" applyFont="1" applyFill="1" applyBorder="1" applyAlignment="1">
      <alignment horizontal="center" vertical="center" shrinkToFit="1"/>
    </xf>
    <xf numFmtId="0" fontId="23" fillId="0" borderId="6" xfId="34" applyFont="1" applyFill="1" applyBorder="1" applyAlignment="1">
      <alignment horizontal="left" vertical="center" shrinkToFit="1"/>
    </xf>
    <xf numFmtId="0" fontId="23" fillId="0" borderId="1" xfId="34" applyFont="1" applyFill="1" applyBorder="1" applyAlignment="1">
      <alignment horizontal="left" vertical="center" shrinkToFit="1"/>
    </xf>
    <xf numFmtId="0" fontId="23" fillId="0" borderId="48" xfId="34" applyFont="1" applyFill="1" applyBorder="1" applyAlignment="1">
      <alignment horizontal="left" vertical="center" shrinkToFit="1"/>
    </xf>
    <xf numFmtId="0" fontId="23" fillId="0" borderId="37" xfId="34" applyNumberFormat="1" applyFont="1" applyFill="1" applyBorder="1" applyAlignment="1">
      <alignment horizontal="center" vertical="center" shrinkToFit="1"/>
    </xf>
    <xf numFmtId="0" fontId="23" fillId="0" borderId="1" xfId="34" applyNumberFormat="1" applyFont="1" applyFill="1" applyBorder="1" applyAlignment="1">
      <alignment horizontal="center" vertical="center" shrinkToFit="1"/>
    </xf>
    <xf numFmtId="0" fontId="23" fillId="0" borderId="48" xfId="34" applyNumberFormat="1" applyFont="1" applyFill="1" applyBorder="1" applyAlignment="1">
      <alignment horizontal="center" vertical="center" shrinkToFit="1"/>
    </xf>
    <xf numFmtId="0" fontId="23" fillId="0" borderId="65" xfId="34" applyFont="1" applyFill="1" applyBorder="1" applyAlignment="1">
      <alignment horizontal="center" vertical="center" shrinkToFit="1"/>
    </xf>
    <xf numFmtId="20" fontId="23" fillId="0" borderId="2" xfId="34" applyNumberFormat="1" applyFont="1" applyFill="1" applyBorder="1" applyAlignment="1">
      <alignment horizontal="center" vertical="center" shrinkToFit="1"/>
    </xf>
    <xf numFmtId="20" fontId="23" fillId="0" borderId="29" xfId="34" applyNumberFormat="1" applyFont="1" applyFill="1" applyBorder="1" applyAlignment="1">
      <alignment horizontal="center" vertical="center" shrinkToFit="1"/>
    </xf>
    <xf numFmtId="20" fontId="23" fillId="0" borderId="3" xfId="34" applyNumberFormat="1" applyFont="1" applyFill="1" applyBorder="1" applyAlignment="1">
      <alignment horizontal="center" vertical="center" shrinkToFit="1"/>
    </xf>
    <xf numFmtId="0" fontId="23" fillId="0" borderId="2" xfId="34" applyFont="1" applyBorder="1" applyAlignment="1">
      <alignment vertical="center"/>
    </xf>
    <xf numFmtId="0" fontId="23" fillId="0" borderId="29" xfId="34" applyFont="1" applyBorder="1" applyAlignment="1">
      <alignment vertical="center"/>
    </xf>
    <xf numFmtId="0" fontId="23" fillId="0" borderId="3" xfId="34" applyFont="1" applyBorder="1" applyAlignment="1">
      <alignment vertical="center"/>
    </xf>
    <xf numFmtId="0" fontId="23" fillId="0" borderId="2" xfId="34" applyFont="1" applyFill="1" applyBorder="1" applyAlignment="1">
      <alignment horizontal="right" vertical="center" shrinkToFit="1"/>
    </xf>
    <xf numFmtId="0" fontId="23" fillId="0" borderId="29" xfId="34" applyFont="1" applyFill="1" applyBorder="1" applyAlignment="1">
      <alignment horizontal="right" vertical="center" shrinkToFit="1"/>
    </xf>
    <xf numFmtId="0" fontId="23" fillId="0" borderId="38" xfId="34" applyFont="1" applyFill="1" applyBorder="1" applyAlignment="1">
      <alignment horizontal="right" vertical="center" shrinkToFit="1"/>
    </xf>
    <xf numFmtId="0" fontId="23" fillId="0" borderId="46" xfId="34" applyFont="1" applyFill="1" applyBorder="1" applyAlignment="1">
      <alignment horizontal="center" vertical="center" shrinkToFit="1"/>
    </xf>
    <xf numFmtId="0" fontId="23" fillId="0" borderId="38" xfId="34" applyFont="1" applyFill="1" applyBorder="1" applyAlignment="1">
      <alignment horizontal="center" vertical="center" shrinkToFit="1"/>
    </xf>
    <xf numFmtId="0" fontId="23" fillId="0" borderId="46" xfId="34" applyFont="1" applyFill="1" applyBorder="1" applyAlignment="1">
      <alignment horizontal="left" vertical="center" shrinkToFit="1"/>
    </xf>
    <xf numFmtId="0" fontId="23" fillId="0" borderId="29" xfId="34" applyFont="1" applyFill="1" applyBorder="1" applyAlignment="1">
      <alignment horizontal="left" vertical="center" shrinkToFit="1"/>
    </xf>
    <xf numFmtId="0" fontId="23" fillId="0" borderId="3" xfId="34" applyFont="1" applyFill="1" applyBorder="1" applyAlignment="1">
      <alignment horizontal="left" vertical="center" shrinkToFit="1"/>
    </xf>
    <xf numFmtId="0" fontId="23" fillId="0" borderId="2" xfId="34" applyNumberFormat="1" applyFont="1" applyFill="1" applyBorder="1" applyAlignment="1">
      <alignment horizontal="center" vertical="center" shrinkToFit="1"/>
    </xf>
    <xf numFmtId="0" fontId="23" fillId="0" borderId="29" xfId="34" applyNumberFormat="1" applyFont="1" applyFill="1" applyBorder="1" applyAlignment="1">
      <alignment horizontal="center" vertical="center" shrinkToFit="1"/>
    </xf>
    <xf numFmtId="0" fontId="23" fillId="0" borderId="3" xfId="34" applyNumberFormat="1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78" fontId="23" fillId="0" borderId="6" xfId="0" applyNumberFormat="1" applyFont="1" applyBorder="1" applyAlignment="1">
      <alignment horizontal="left" vertical="center" shrinkToFit="1"/>
    </xf>
    <xf numFmtId="178" fontId="23" fillId="0" borderId="1" xfId="0" applyNumberFormat="1" applyFont="1" applyBorder="1" applyAlignment="1">
      <alignment horizontal="left" vertical="center" shrinkToFit="1"/>
    </xf>
    <xf numFmtId="178" fontId="23" fillId="0" borderId="7" xfId="0" applyNumberFormat="1" applyFont="1" applyBorder="1" applyAlignment="1">
      <alignment horizontal="left" vertical="center" shrinkToFit="1"/>
    </xf>
    <xf numFmtId="178" fontId="23" fillId="0" borderId="8" xfId="0" applyNumberFormat="1" applyFont="1" applyBorder="1" applyAlignment="1">
      <alignment horizontal="left" vertical="center" shrinkToFit="1"/>
    </xf>
    <xf numFmtId="178" fontId="23" fillId="0" borderId="4" xfId="0" applyNumberFormat="1" applyFont="1" applyBorder="1" applyAlignment="1">
      <alignment horizontal="left" vertical="center" shrinkToFit="1"/>
    </xf>
    <xf numFmtId="178" fontId="23" fillId="0" borderId="9" xfId="0" applyNumberFormat="1" applyFont="1" applyBorder="1" applyAlignment="1">
      <alignment horizontal="left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26" xfId="34" applyFont="1" applyBorder="1" applyAlignment="1">
      <alignment horizontal="center" vertical="center" shrinkToFit="1"/>
    </xf>
    <xf numFmtId="0" fontId="23" fillId="0" borderId="20" xfId="34" applyFont="1" applyBorder="1" applyAlignment="1">
      <alignment horizontal="center" vertical="center" shrinkToFit="1"/>
    </xf>
    <xf numFmtId="0" fontId="23" fillId="0" borderId="27" xfId="34" applyFont="1" applyBorder="1" applyAlignment="1">
      <alignment horizontal="center" vertical="center" shrinkToFit="1"/>
    </xf>
    <xf numFmtId="0" fontId="23" fillId="0" borderId="26" xfId="34" applyFont="1" applyBorder="1" applyAlignment="1">
      <alignment horizontal="left" vertical="center" shrinkToFit="1"/>
    </xf>
    <xf numFmtId="0" fontId="23" fillId="0" borderId="20" xfId="34" applyFont="1" applyBorder="1" applyAlignment="1">
      <alignment horizontal="left" vertical="center" shrinkToFit="1"/>
    </xf>
    <xf numFmtId="0" fontId="23" fillId="0" borderId="27" xfId="34" applyFont="1" applyBorder="1" applyAlignment="1">
      <alignment horizontal="left" vertical="center" shrinkToFit="1"/>
    </xf>
    <xf numFmtId="0" fontId="25" fillId="0" borderId="26" xfId="34" applyFont="1" applyBorder="1" applyAlignment="1">
      <alignment horizontal="center" vertical="center" shrinkToFit="1"/>
    </xf>
    <xf numFmtId="0" fontId="25" fillId="0" borderId="20" xfId="34" applyFont="1" applyBorder="1" applyAlignment="1">
      <alignment horizontal="center" vertical="center" shrinkToFit="1"/>
    </xf>
    <xf numFmtId="0" fontId="25" fillId="0" borderId="27" xfId="34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vertical="center" shrinkToFit="1"/>
    </xf>
    <xf numFmtId="0" fontId="24" fillId="0" borderId="55" xfId="0" applyFont="1" applyBorder="1" applyAlignment="1">
      <alignment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6" xfId="0" applyFont="1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9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9" fontId="35" fillId="0" borderId="20" xfId="0" applyNumberFormat="1" applyFont="1" applyBorder="1" applyAlignment="1">
      <alignment horizontal="left" vertical="center" shrinkToFit="1"/>
    </xf>
    <xf numFmtId="179" fontId="35" fillId="0" borderId="27" xfId="0" applyNumberFormat="1" applyFont="1" applyBorder="1" applyAlignment="1">
      <alignment horizontal="left" vertical="center" shrinkToFit="1"/>
    </xf>
    <xf numFmtId="0" fontId="24" fillId="0" borderId="31" xfId="34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34" fillId="0" borderId="31" xfId="0" applyFont="1" applyBorder="1" applyAlignment="1">
      <alignment horizontal="center" vertical="center" shrinkToFit="1"/>
    </xf>
    <xf numFmtId="0" fontId="36" fillId="0" borderId="31" xfId="34" applyFont="1" applyBorder="1" applyAlignment="1">
      <alignment horizontal="center" vertical="center"/>
    </xf>
    <xf numFmtId="0" fontId="38" fillId="0" borderId="31" xfId="0" applyFont="1" applyBorder="1" applyAlignment="1">
      <alignment vertical="center"/>
    </xf>
    <xf numFmtId="0" fontId="37" fillId="0" borderId="31" xfId="0" applyFont="1" applyBorder="1" applyAlignment="1">
      <alignment horizontal="center" vertical="center" shrinkToFit="1"/>
    </xf>
    <xf numFmtId="178" fontId="25" fillId="0" borderId="31" xfId="34" applyNumberFormat="1" applyFont="1" applyFill="1" applyBorder="1" applyAlignment="1">
      <alignment horizontal="left" vertical="center" shrinkToFit="1"/>
    </xf>
    <xf numFmtId="178" fontId="25" fillId="0" borderId="26" xfId="34" applyNumberFormat="1" applyFont="1" applyFill="1" applyBorder="1" applyAlignment="1">
      <alignment horizontal="left" vertical="center" shrinkToFit="1"/>
    </xf>
    <xf numFmtId="178" fontId="25" fillId="0" borderId="61" xfId="34" applyNumberFormat="1" applyFont="1" applyFill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178" fontId="25" fillId="0" borderId="31" xfId="34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33" xfId="34" applyFont="1" applyFill="1" applyBorder="1" applyAlignment="1">
      <alignment horizontal="center" vertical="center" shrinkToFit="1"/>
    </xf>
    <xf numFmtId="0" fontId="23" fillId="0" borderId="35" xfId="34" applyFont="1" applyFill="1" applyBorder="1" applyAlignment="1">
      <alignment horizontal="center" vertical="center" shrinkToFit="1"/>
    </xf>
    <xf numFmtId="20" fontId="23" fillId="0" borderId="35" xfId="34" applyNumberFormat="1" applyFont="1" applyFill="1" applyBorder="1" applyAlignment="1">
      <alignment horizontal="center" vertical="center" shrinkToFit="1"/>
    </xf>
    <xf numFmtId="20" fontId="23" fillId="0" borderId="20" xfId="34" applyNumberFormat="1" applyFont="1" applyFill="1" applyBorder="1" applyAlignment="1">
      <alignment horizontal="center" vertical="center" shrinkToFit="1"/>
    </xf>
    <xf numFmtId="20" fontId="23" fillId="0" borderId="36" xfId="34" applyNumberFormat="1" applyFont="1" applyFill="1" applyBorder="1" applyAlignment="1">
      <alignment horizontal="center" vertical="center" shrinkToFit="1"/>
    </xf>
    <xf numFmtId="0" fontId="23" fillId="0" borderId="35" xfId="34" applyFont="1" applyBorder="1" applyAlignment="1">
      <alignment vertical="center"/>
    </xf>
    <xf numFmtId="0" fontId="23" fillId="0" borderId="20" xfId="34" applyFont="1" applyBorder="1" applyAlignment="1">
      <alignment vertical="center"/>
    </xf>
    <xf numFmtId="0" fontId="23" fillId="0" borderId="36" xfId="34" applyFont="1" applyBorder="1" applyAlignment="1">
      <alignment vertical="center"/>
    </xf>
    <xf numFmtId="0" fontId="23" fillId="0" borderId="4" xfId="34" applyFont="1" applyBorder="1" applyAlignment="1">
      <alignment horizontal="right" vertical="center" shrinkToFit="1"/>
    </xf>
    <xf numFmtId="0" fontId="23" fillId="0" borderId="9" xfId="34" applyFont="1" applyBorder="1" applyAlignment="1">
      <alignment horizontal="right" vertical="center" shrinkToFit="1"/>
    </xf>
    <xf numFmtId="0" fontId="23" fillId="0" borderId="35" xfId="34" applyFont="1" applyBorder="1" applyAlignment="1">
      <alignment horizontal="right" vertical="center" shrinkToFit="1"/>
    </xf>
    <xf numFmtId="0" fontId="23" fillId="0" borderId="20" xfId="34" applyFont="1" applyBorder="1" applyAlignment="1">
      <alignment horizontal="right" vertical="center" shrinkToFit="1"/>
    </xf>
    <xf numFmtId="0" fontId="23" fillId="0" borderId="27" xfId="34" applyFont="1" applyBorder="1" applyAlignment="1">
      <alignment horizontal="right" vertical="center" shrinkToFit="1"/>
    </xf>
    <xf numFmtId="0" fontId="23" fillId="0" borderId="0" xfId="34" applyFont="1" applyBorder="1" applyAlignment="1">
      <alignment horizontal="left" vertical="center" shrinkToFit="1"/>
    </xf>
    <xf numFmtId="0" fontId="23" fillId="0" borderId="30" xfId="34" applyFont="1" applyBorder="1" applyAlignment="1">
      <alignment horizontal="left" vertical="center" shrinkToFit="1"/>
    </xf>
    <xf numFmtId="0" fontId="23" fillId="0" borderId="8" xfId="34" applyFont="1" applyBorder="1" applyAlignment="1">
      <alignment horizontal="left" vertical="center" shrinkToFit="1"/>
    </xf>
    <xf numFmtId="0" fontId="23" fillId="0" borderId="4" xfId="34" applyFont="1" applyBorder="1" applyAlignment="1">
      <alignment horizontal="left" vertical="center" shrinkToFit="1"/>
    </xf>
    <xf numFmtId="0" fontId="23" fillId="0" borderId="34" xfId="34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34" applyFont="1" applyFill="1" applyBorder="1" applyAlignment="1">
      <alignment horizontal="right" vertical="center" shrinkToFit="1"/>
    </xf>
    <xf numFmtId="0" fontId="23" fillId="0" borderId="1" xfId="34" applyFont="1" applyBorder="1" applyAlignment="1">
      <alignment horizontal="left" vertical="center" shrinkToFit="1"/>
    </xf>
    <xf numFmtId="0" fontId="23" fillId="0" borderId="48" xfId="34" applyFont="1" applyBorder="1" applyAlignment="1">
      <alignment horizontal="left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37" xfId="34" applyFont="1" applyFill="1" applyBorder="1" applyAlignment="1">
      <alignment horizontal="center" vertical="center" shrinkToFit="1"/>
    </xf>
    <xf numFmtId="0" fontId="23" fillId="0" borderId="21" xfId="34" applyFont="1" applyBorder="1" applyAlignment="1">
      <alignment horizontal="left" vertical="center" shrinkToFit="1"/>
    </xf>
    <xf numFmtId="0" fontId="23" fillId="0" borderId="26" xfId="34" applyFont="1" applyFill="1" applyBorder="1" applyAlignment="1">
      <alignment horizontal="center" vertical="center" shrinkToFit="1"/>
    </xf>
    <xf numFmtId="0" fontId="23" fillId="0" borderId="27" xfId="34" applyFont="1" applyFill="1" applyBorder="1" applyAlignment="1">
      <alignment horizontal="center" vertical="center" shrinkToFit="1"/>
    </xf>
    <xf numFmtId="0" fontId="23" fillId="0" borderId="26" xfId="34" applyFont="1" applyFill="1" applyBorder="1" applyAlignment="1">
      <alignment horizontal="left" vertical="center" shrinkToFit="1"/>
    </xf>
    <xf numFmtId="0" fontId="23" fillId="0" borderId="36" xfId="34" applyFont="1" applyBorder="1" applyAlignment="1">
      <alignment horizontal="left" vertical="center" shrinkToFit="1"/>
    </xf>
    <xf numFmtId="0" fontId="23" fillId="0" borderId="28" xfId="34" applyFont="1" applyFill="1" applyBorder="1" applyAlignment="1">
      <alignment horizontal="center" vertical="center" shrinkToFit="1"/>
    </xf>
    <xf numFmtId="0" fontId="23" fillId="0" borderId="2" xfId="34" applyFont="1" applyFill="1" applyBorder="1" applyAlignment="1">
      <alignment horizontal="center" vertical="center" shrinkToFit="1"/>
    </xf>
    <xf numFmtId="0" fontId="23" fillId="0" borderId="1" xfId="34" applyFont="1" applyBorder="1" applyAlignment="1">
      <alignment horizontal="right" vertical="center" shrinkToFit="1"/>
    </xf>
    <xf numFmtId="0" fontId="23" fillId="0" borderId="7" xfId="34" applyFont="1" applyBorder="1" applyAlignment="1">
      <alignment horizontal="right" vertical="center" shrinkToFit="1"/>
    </xf>
    <xf numFmtId="0" fontId="23" fillId="0" borderId="2" xfId="34" applyFont="1" applyBorder="1" applyAlignment="1">
      <alignment horizontal="right" vertical="center" shrinkToFit="1"/>
    </xf>
    <xf numFmtId="0" fontId="23" fillId="0" borderId="29" xfId="34" applyFont="1" applyBorder="1" applyAlignment="1">
      <alignment horizontal="right" vertical="center" shrinkToFit="1"/>
    </xf>
    <xf numFmtId="0" fontId="23" fillId="0" borderId="38" xfId="34" applyFont="1" applyBorder="1" applyAlignment="1">
      <alignment horizontal="right" vertical="center" shrinkToFit="1"/>
    </xf>
    <xf numFmtId="0" fontId="23" fillId="0" borderId="32" xfId="34" applyFont="1" applyFill="1" applyBorder="1" applyAlignment="1">
      <alignment horizontal="center" vertical="center" shrinkToFit="1"/>
    </xf>
    <xf numFmtId="0" fontId="23" fillId="0" borderId="50" xfId="34" applyFont="1" applyFill="1" applyBorder="1" applyAlignment="1">
      <alignment horizontal="center" vertical="center" shrinkToFit="1"/>
    </xf>
    <xf numFmtId="0" fontId="23" fillId="0" borderId="5" xfId="34" applyFont="1" applyBorder="1" applyAlignment="1">
      <alignment horizontal="left" vertical="center" shrinkToFit="1"/>
    </xf>
    <xf numFmtId="0" fontId="23" fillId="0" borderId="46" xfId="34" applyFont="1" applyBorder="1" applyAlignment="1">
      <alignment horizontal="left" vertical="center" shrinkToFit="1"/>
    </xf>
    <xf numFmtId="0" fontId="23" fillId="0" borderId="29" xfId="34" applyFont="1" applyBorder="1" applyAlignment="1">
      <alignment horizontal="left" vertical="center" shrinkToFit="1"/>
    </xf>
    <xf numFmtId="0" fontId="23" fillId="0" borderId="38" xfId="34" applyFont="1" applyBorder="1" applyAlignment="1">
      <alignment horizontal="left" vertical="center" shrinkToFit="1"/>
    </xf>
    <xf numFmtId="0" fontId="23" fillId="0" borderId="3" xfId="34" applyFont="1" applyBorder="1" applyAlignment="1">
      <alignment horizontal="left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4" fillId="0" borderId="26" xfId="4" applyBorder="1" applyAlignment="1">
      <alignment horizontal="center" vertical="center" shrinkToFit="1"/>
    </xf>
    <xf numFmtId="0" fontId="4" fillId="0" borderId="27" xfId="4" applyBorder="1" applyAlignment="1">
      <alignment horizontal="center" vertical="center" shrinkToFit="1"/>
    </xf>
    <xf numFmtId="0" fontId="4" fillId="0" borderId="6" xfId="4" applyBorder="1" applyAlignment="1">
      <alignment horizontal="center" vertical="center"/>
    </xf>
    <xf numFmtId="0" fontId="4" fillId="0" borderId="1" xfId="4" applyBorder="1">
      <alignment vertical="center"/>
    </xf>
    <xf numFmtId="0" fontId="4" fillId="0" borderId="7" xfId="4" applyBorder="1">
      <alignment vertical="center"/>
    </xf>
    <xf numFmtId="0" fontId="4" fillId="0" borderId="26" xfId="4" applyBorder="1" applyAlignment="1">
      <alignment horizontal="center" vertical="center"/>
    </xf>
    <xf numFmtId="0" fontId="4" fillId="0" borderId="20" xfId="4" applyBorder="1">
      <alignment vertical="center"/>
    </xf>
    <xf numFmtId="0" fontId="4" fillId="0" borderId="27" xfId="4" applyBorder="1">
      <alignment vertical="center"/>
    </xf>
    <xf numFmtId="0" fontId="4" fillId="0" borderId="14" xfId="4" applyBorder="1" applyAlignment="1">
      <alignment horizontal="center" vertical="center" shrinkToFit="1"/>
    </xf>
    <xf numFmtId="0" fontId="4" fillId="0" borderId="7" xfId="4" applyBorder="1" applyAlignment="1">
      <alignment vertical="center" shrinkToFit="1"/>
    </xf>
    <xf numFmtId="0" fontId="4" fillId="0" borderId="18" xfId="4" applyBorder="1" applyAlignment="1">
      <alignment vertical="center" shrinkToFit="1"/>
    </xf>
    <xf numFmtId="0" fontId="4" fillId="0" borderId="9" xfId="4" applyBorder="1" applyAlignment="1">
      <alignment vertical="center" shrinkToFit="1"/>
    </xf>
    <xf numFmtId="0" fontId="4" fillId="0" borderId="6" xfId="4" applyBorder="1" applyAlignment="1">
      <alignment horizontal="center" vertical="center" shrinkToFit="1"/>
    </xf>
    <xf numFmtId="0" fontId="4" fillId="0" borderId="1" xfId="4" applyBorder="1" applyAlignment="1">
      <alignment vertical="center" shrinkToFit="1"/>
    </xf>
    <xf numFmtId="0" fontId="4" fillId="0" borderId="8" xfId="4" applyBorder="1" applyAlignment="1">
      <alignment vertical="center" shrinkToFit="1"/>
    </xf>
    <xf numFmtId="0" fontId="4" fillId="0" borderId="4" xfId="4" applyBorder="1" applyAlignment="1">
      <alignment vertical="center" shrinkToFit="1"/>
    </xf>
    <xf numFmtId="0" fontId="4" fillId="0" borderId="0" xfId="4" applyAlignment="1">
      <alignment horizontal="center" vertical="center"/>
    </xf>
    <xf numFmtId="0" fontId="7" fillId="0" borderId="6" xfId="4" applyFont="1" applyBorder="1" applyAlignment="1">
      <alignment horizontal="center" vertical="center" wrapText="1"/>
    </xf>
    <xf numFmtId="0" fontId="7" fillId="0" borderId="1" xfId="4" applyFont="1" applyBorder="1">
      <alignment vertical="center"/>
    </xf>
    <xf numFmtId="0" fontId="7" fillId="0" borderId="7" xfId="4" applyFont="1" applyBorder="1">
      <alignment vertical="center"/>
    </xf>
    <xf numFmtId="0" fontId="4" fillId="0" borderId="6" xfId="4" applyBorder="1" applyAlignment="1">
      <alignment horizontal="left" vertical="center" shrinkToFit="1"/>
    </xf>
    <xf numFmtId="0" fontId="4" fillId="0" borderId="1" xfId="4" applyBorder="1" applyAlignment="1">
      <alignment horizontal="left" vertical="center" shrinkToFit="1"/>
    </xf>
    <xf numFmtId="0" fontId="4" fillId="0" borderId="8" xfId="4" applyBorder="1" applyAlignment="1">
      <alignment horizontal="left" vertical="center" shrinkToFit="1"/>
    </xf>
    <xf numFmtId="0" fontId="4" fillId="0" borderId="4" xfId="4" applyBorder="1" applyAlignment="1">
      <alignment horizontal="left" vertical="center" shrinkToFit="1"/>
    </xf>
    <xf numFmtId="0" fontId="7" fillId="0" borderId="6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49" fontId="4" fillId="0" borderId="1" xfId="4" applyNumberFormat="1" applyBorder="1" applyAlignment="1">
      <alignment vertical="center" shrinkToFit="1"/>
    </xf>
    <xf numFmtId="49" fontId="4" fillId="0" borderId="7" xfId="4" applyNumberFormat="1" applyBorder="1" applyAlignment="1">
      <alignment vertical="center" shrinkToFit="1"/>
    </xf>
    <xf numFmtId="49" fontId="4" fillId="0" borderId="4" xfId="4" applyNumberFormat="1" applyBorder="1" applyAlignment="1">
      <alignment vertical="center" shrinkToFit="1"/>
    </xf>
    <xf numFmtId="49" fontId="4" fillId="0" borderId="9" xfId="4" applyNumberFormat="1" applyBorder="1" applyAlignment="1">
      <alignment vertical="center" shrinkToFit="1"/>
    </xf>
    <xf numFmtId="0" fontId="4" fillId="0" borderId="15" xfId="4" applyBorder="1" applyAlignment="1">
      <alignment vertical="center" shrinkToFit="1"/>
    </xf>
    <xf numFmtId="0" fontId="4" fillId="0" borderId="19" xfId="4" applyBorder="1" applyAlignment="1">
      <alignment vertical="center" shrinkToFit="1"/>
    </xf>
    <xf numFmtId="0" fontId="4" fillId="0" borderId="14" xfId="4" applyBorder="1" applyAlignment="1">
      <alignment horizontal="right" vertical="center" shrinkToFit="1"/>
    </xf>
    <xf numFmtId="0" fontId="4" fillId="0" borderId="1" xfId="4" applyBorder="1" applyAlignment="1">
      <alignment horizontal="right" vertical="center" shrinkToFit="1"/>
    </xf>
    <xf numFmtId="0" fontId="4" fillId="0" borderId="7" xfId="4" applyBorder="1" applyAlignment="1">
      <alignment horizontal="right" vertical="center" shrinkToFit="1"/>
    </xf>
    <xf numFmtId="0" fontId="4" fillId="0" borderId="18" xfId="4" applyBorder="1" applyAlignment="1">
      <alignment horizontal="right" vertical="center" shrinkToFit="1"/>
    </xf>
    <xf numFmtId="0" fontId="4" fillId="0" borderId="4" xfId="4" applyBorder="1" applyAlignment="1">
      <alignment horizontal="right" vertical="center" shrinkToFit="1"/>
    </xf>
    <xf numFmtId="0" fontId="4" fillId="0" borderId="9" xfId="4" applyBorder="1" applyAlignment="1">
      <alignment horizontal="right" vertical="center" shrinkToFit="1"/>
    </xf>
    <xf numFmtId="0" fontId="23" fillId="0" borderId="6" xfId="34" applyFont="1" applyBorder="1" applyAlignment="1">
      <alignment horizontal="center" vertical="center" shrinkToFit="1"/>
    </xf>
    <xf numFmtId="0" fontId="23" fillId="0" borderId="7" xfId="34" applyFont="1" applyBorder="1" applyAlignment="1">
      <alignment horizontal="center" vertical="center" shrinkToFit="1"/>
    </xf>
    <xf numFmtId="0" fontId="23" fillId="0" borderId="8" xfId="34" applyFont="1" applyBorder="1" applyAlignment="1">
      <alignment horizontal="center" vertical="center" shrinkToFit="1"/>
    </xf>
    <xf numFmtId="0" fontId="23" fillId="0" borderId="9" xfId="34" applyFont="1" applyBorder="1" applyAlignment="1">
      <alignment horizontal="center" vertical="center" shrinkToFit="1"/>
    </xf>
    <xf numFmtId="0" fontId="4" fillId="0" borderId="7" xfId="4" applyBorder="1" applyAlignment="1">
      <alignment horizontal="center" vertical="center" shrinkToFit="1"/>
    </xf>
    <xf numFmtId="0" fontId="4" fillId="0" borderId="18" xfId="4" applyBorder="1" applyAlignment="1">
      <alignment horizontal="center" vertical="center" shrinkToFit="1"/>
    </xf>
    <xf numFmtId="0" fontId="4" fillId="0" borderId="9" xfId="4" applyBorder="1" applyAlignment="1">
      <alignment horizontal="center" vertical="center" shrinkToFit="1"/>
    </xf>
    <xf numFmtId="0" fontId="4" fillId="0" borderId="15" xfId="4" applyBorder="1" applyAlignment="1">
      <alignment horizontal="left" vertical="center" shrinkToFit="1"/>
    </xf>
    <xf numFmtId="0" fontId="4" fillId="0" borderId="19" xfId="4" applyBorder="1" applyAlignment="1">
      <alignment horizontal="left" vertical="center" shrinkToFit="1"/>
    </xf>
    <xf numFmtId="0" fontId="4" fillId="0" borderId="1" xfId="4" applyBorder="1" applyAlignment="1">
      <alignment horizontal="center" vertical="center" shrinkToFit="1"/>
    </xf>
    <xf numFmtId="0" fontId="4" fillId="0" borderId="4" xfId="4" applyBorder="1" applyAlignment="1">
      <alignment horizontal="center" vertical="center" shrinkToFit="1"/>
    </xf>
    <xf numFmtId="0" fontId="4" fillId="0" borderId="6" xfId="4" applyBorder="1" applyAlignment="1">
      <alignment vertical="center" shrinkToFit="1"/>
    </xf>
    <xf numFmtId="0" fontId="4" fillId="0" borderId="4" xfId="4" applyBorder="1" applyAlignment="1">
      <alignment horizontal="center" vertical="center"/>
    </xf>
    <xf numFmtId="0" fontId="4" fillId="0" borderId="8" xfId="4" applyBorder="1">
      <alignment vertical="center"/>
    </xf>
    <xf numFmtId="0" fontId="4" fillId="0" borderId="4" xfId="4" applyBorder="1">
      <alignment vertical="center"/>
    </xf>
    <xf numFmtId="0" fontId="4" fillId="0" borderId="9" xfId="4" applyBorder="1">
      <alignment vertical="center"/>
    </xf>
    <xf numFmtId="0" fontId="4" fillId="0" borderId="20" xfId="4" applyBorder="1" applyAlignment="1">
      <alignment horizontal="center" vertical="center" shrinkToFit="1"/>
    </xf>
    <xf numFmtId="0" fontId="4" fillId="0" borderId="27" xfId="4" applyBorder="1" applyAlignment="1">
      <alignment vertical="center" shrinkToFit="1"/>
    </xf>
    <xf numFmtId="0" fontId="9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shrinkToFit="1"/>
    </xf>
    <xf numFmtId="0" fontId="6" fillId="0" borderId="6" xfId="4" applyFont="1" applyBorder="1" applyAlignment="1">
      <alignment horizontal="center" vertical="center" shrinkToFit="1"/>
    </xf>
    <xf numFmtId="0" fontId="6" fillId="0" borderId="15" xfId="4" applyFont="1" applyBorder="1" applyAlignment="1">
      <alignment horizontal="center" vertical="center" shrinkToFit="1"/>
    </xf>
    <xf numFmtId="0" fontId="6" fillId="0" borderId="8" xfId="4" applyFont="1" applyBorder="1" applyAlignment="1">
      <alignment horizontal="center" vertical="center" shrinkToFit="1"/>
    </xf>
    <xf numFmtId="0" fontId="6" fillId="0" borderId="19" xfId="4" applyFont="1" applyBorder="1" applyAlignment="1">
      <alignment horizontal="center" vertical="center" shrinkToFit="1"/>
    </xf>
    <xf numFmtId="0" fontId="6" fillId="0" borderId="14" xfId="4" applyFont="1" applyBorder="1" applyAlignment="1">
      <alignment vertical="center" shrinkToFit="1"/>
    </xf>
    <xf numFmtId="0" fontId="6" fillId="0" borderId="1" xfId="4" applyFont="1" applyBorder="1" applyAlignment="1">
      <alignment vertical="center" shrinkToFit="1"/>
    </xf>
    <xf numFmtId="0" fontId="6" fillId="0" borderId="7" xfId="4" applyFont="1" applyBorder="1" applyAlignment="1">
      <alignment vertical="center" shrinkToFit="1"/>
    </xf>
    <xf numFmtId="0" fontId="6" fillId="0" borderId="18" xfId="4" applyFont="1" applyBorder="1" applyAlignment="1">
      <alignment vertical="center" shrinkToFit="1"/>
    </xf>
    <xf numFmtId="0" fontId="6" fillId="0" borderId="4" xfId="4" applyFont="1" applyBorder="1" applyAlignment="1">
      <alignment vertical="center" shrinkToFit="1"/>
    </xf>
    <xf numFmtId="0" fontId="6" fillId="0" borderId="9" xfId="4" applyFont="1" applyBorder="1" applyAlignment="1">
      <alignment vertical="center" shrinkToFit="1"/>
    </xf>
    <xf numFmtId="0" fontId="6" fillId="0" borderId="21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 shrinkToFit="1"/>
    </xf>
    <xf numFmtId="0" fontId="9" fillId="0" borderId="15" xfId="4" applyFont="1" applyBorder="1" applyAlignment="1">
      <alignment horizontal="center" vertical="center" shrinkToFit="1"/>
    </xf>
    <xf numFmtId="0" fontId="9" fillId="0" borderId="8" xfId="4" applyFont="1" applyBorder="1" applyAlignment="1">
      <alignment horizontal="center" vertical="center" shrinkToFit="1"/>
    </xf>
    <xf numFmtId="0" fontId="9" fillId="0" borderId="19" xfId="4" applyFont="1" applyBorder="1" applyAlignment="1">
      <alignment horizontal="center" vertical="center" shrinkToFit="1"/>
    </xf>
    <xf numFmtId="0" fontId="9" fillId="0" borderId="14" xfId="4" applyFont="1" applyBorder="1" applyAlignment="1">
      <alignment vertical="center" shrinkToFit="1"/>
    </xf>
    <xf numFmtId="0" fontId="9" fillId="0" borderId="1" xfId="4" applyFont="1" applyBorder="1" applyAlignment="1">
      <alignment vertical="center" shrinkToFit="1"/>
    </xf>
    <xf numFmtId="0" fontId="9" fillId="0" borderId="7" xfId="4" applyFont="1" applyBorder="1" applyAlignment="1">
      <alignment vertical="center" shrinkToFit="1"/>
    </xf>
    <xf numFmtId="0" fontId="9" fillId="0" borderId="18" xfId="4" applyFont="1" applyBorder="1" applyAlignment="1">
      <alignment vertical="center" shrinkToFit="1"/>
    </xf>
    <xf numFmtId="0" fontId="9" fillId="0" borderId="4" xfId="4" applyFont="1" applyBorder="1" applyAlignment="1">
      <alignment vertical="center" shrinkToFit="1"/>
    </xf>
    <xf numFmtId="0" fontId="9" fillId="0" borderId="9" xfId="4" applyFont="1" applyBorder="1" applyAlignment="1">
      <alignment vertical="center" shrinkToFit="1"/>
    </xf>
    <xf numFmtId="0" fontId="7" fillId="0" borderId="1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shrinkToFit="1"/>
    </xf>
    <xf numFmtId="0" fontId="6" fillId="0" borderId="4" xfId="4" applyFont="1" applyBorder="1" applyAlignment="1">
      <alignment horizontal="center" vertical="center" shrinkToFit="1"/>
    </xf>
    <xf numFmtId="0" fontId="7" fillId="0" borderId="21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22" xfId="4" applyFont="1" applyBorder="1" applyAlignment="1">
      <alignment horizontal="center" vertical="center" shrinkToFit="1"/>
    </xf>
    <xf numFmtId="0" fontId="6" fillId="0" borderId="23" xfId="4" applyFont="1" applyBorder="1" applyAlignment="1">
      <alignment horizontal="center" vertical="center" shrinkToFit="1"/>
    </xf>
    <xf numFmtId="0" fontId="6" fillId="0" borderId="6" xfId="4" applyFont="1" applyBorder="1" applyAlignment="1">
      <alignment vertical="center" shrinkToFit="1"/>
    </xf>
    <xf numFmtId="0" fontId="6" fillId="0" borderId="7" xfId="4" applyFont="1" applyBorder="1">
      <alignment vertical="center"/>
    </xf>
    <xf numFmtId="0" fontId="6" fillId="0" borderId="8" xfId="4" applyFont="1" applyBorder="1" applyAlignment="1">
      <alignment vertical="center" shrinkToFit="1"/>
    </xf>
    <xf numFmtId="0" fontId="6" fillId="0" borderId="9" xfId="4" applyFont="1" applyBorder="1">
      <alignment vertical="center"/>
    </xf>
    <xf numFmtId="0" fontId="6" fillId="0" borderId="22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 shrinkToFit="1"/>
    </xf>
    <xf numFmtId="0" fontId="28" fillId="0" borderId="0" xfId="4" applyFont="1" applyAlignment="1">
      <alignment horizontal="center" vertical="center"/>
    </xf>
    <xf numFmtId="0" fontId="28" fillId="0" borderId="0" xfId="4" applyFont="1">
      <alignment vertical="center"/>
    </xf>
    <xf numFmtId="0" fontId="9" fillId="0" borderId="0" xfId="4" applyFont="1">
      <alignment vertical="center"/>
    </xf>
    <xf numFmtId="0" fontId="6" fillId="0" borderId="6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21" xfId="4" applyFont="1" applyBorder="1" applyAlignment="1">
      <alignment horizontal="right" vertical="center" indent="1"/>
    </xf>
    <xf numFmtId="0" fontId="6" fillId="0" borderId="0" xfId="4" applyFont="1" applyAlignment="1">
      <alignment horizontal="right" vertical="center" indent="1"/>
    </xf>
    <xf numFmtId="0" fontId="6" fillId="0" borderId="5" xfId="4" applyFont="1" applyBorder="1" applyAlignment="1">
      <alignment horizontal="right" vertical="center" indent="1"/>
    </xf>
    <xf numFmtId="0" fontId="6" fillId="0" borderId="8" xfId="4" applyFont="1" applyBorder="1" applyAlignment="1">
      <alignment horizontal="right" vertical="center" indent="1"/>
    </xf>
    <xf numFmtId="0" fontId="6" fillId="0" borderId="4" xfId="4" applyFont="1" applyBorder="1" applyAlignment="1">
      <alignment horizontal="right" vertical="center" indent="1"/>
    </xf>
    <xf numFmtId="0" fontId="6" fillId="0" borderId="9" xfId="4" applyFont="1" applyBorder="1" applyAlignment="1">
      <alignment horizontal="right" vertical="center" indent="1"/>
    </xf>
    <xf numFmtId="0" fontId="6" fillId="0" borderId="24" xfId="4" applyFont="1" applyBorder="1" applyAlignment="1">
      <alignment vertical="center" shrinkToFit="1"/>
    </xf>
    <xf numFmtId="0" fontId="6" fillId="0" borderId="22" xfId="4" applyFont="1" applyBorder="1" applyAlignment="1">
      <alignment vertical="center" shrinkToFit="1"/>
    </xf>
    <xf numFmtId="0" fontId="6" fillId="0" borderId="25" xfId="4" applyFont="1" applyBorder="1" applyAlignment="1">
      <alignment vertical="center" shrinkToFit="1"/>
    </xf>
    <xf numFmtId="0" fontId="6" fillId="0" borderId="23" xfId="4" applyFont="1" applyBorder="1" applyAlignment="1">
      <alignment vertical="center" shrinkToFit="1"/>
    </xf>
    <xf numFmtId="0" fontId="4" fillId="0" borderId="8" xfId="4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4" xfId="4" applyFont="1" applyBorder="1" applyAlignment="1">
      <alignment horizontal="center" vertical="center" shrinkToFit="1"/>
    </xf>
  </cellXfs>
  <cellStyles count="35">
    <cellStyle name="20% - アクセント 1 2" xfId="10" xr:uid="{00000000-0005-0000-0000-000000000000}"/>
    <cellStyle name="20% - アクセント 2 2" xfId="11" xr:uid="{00000000-0005-0000-0000-000001000000}"/>
    <cellStyle name="20% - アクセント 3 2" xfId="9" xr:uid="{00000000-0005-0000-0000-000002000000}"/>
    <cellStyle name="20% - アクセント 4 2" xfId="12" xr:uid="{00000000-0005-0000-0000-000003000000}"/>
    <cellStyle name="20% - アクセント 5 2" xfId="3" xr:uid="{00000000-0005-0000-0000-000004000000}"/>
    <cellStyle name="20% - アクセント 6 2" xfId="13" xr:uid="{00000000-0005-0000-0000-000005000000}"/>
    <cellStyle name="40% - アクセント 1 2" xfId="6" xr:uid="{00000000-0005-0000-0000-000006000000}"/>
    <cellStyle name="40% - アクセント 2 2" xfId="14" xr:uid="{00000000-0005-0000-0000-000007000000}"/>
    <cellStyle name="40% - アクセント 3 2" xfId="8" xr:uid="{00000000-0005-0000-0000-000008000000}"/>
    <cellStyle name="40% - アクセント 4 2" xfId="1" xr:uid="{00000000-0005-0000-0000-000009000000}"/>
    <cellStyle name="40% - アクセント 5 2" xfId="15" xr:uid="{00000000-0005-0000-0000-00000A000000}"/>
    <cellStyle name="40% - アクセント 6 2" xfId="7" xr:uid="{00000000-0005-0000-0000-00000B000000}"/>
    <cellStyle name="Excel Built-in Normal" xfId="5" xr:uid="{00000000-0005-0000-0000-00000C000000}"/>
    <cellStyle name="ハイパーリンク 2" xfId="16" xr:uid="{00000000-0005-0000-0000-00000D000000}"/>
    <cellStyle name="ハイパーリンク 3" xfId="17" xr:uid="{00000000-0005-0000-0000-00000E000000}"/>
    <cellStyle name="ハイパーリンク 4" xfId="18" xr:uid="{00000000-0005-0000-0000-00000F000000}"/>
    <cellStyle name="メモ 2" xfId="19" xr:uid="{00000000-0005-0000-0000-000010000000}"/>
    <cellStyle name="通貨 2" xfId="20" xr:uid="{00000000-0005-0000-0000-000011000000}"/>
    <cellStyle name="通貨 2 2" xfId="21" xr:uid="{00000000-0005-0000-0000-000012000000}"/>
    <cellStyle name="標準" xfId="0" builtinId="0"/>
    <cellStyle name="標準 10" xfId="4" xr:uid="{00000000-0005-0000-0000-000014000000}"/>
    <cellStyle name="標準 2" xfId="22" xr:uid="{00000000-0005-0000-0000-000015000000}"/>
    <cellStyle name="標準 2 2" xfId="23" xr:uid="{00000000-0005-0000-0000-000016000000}"/>
    <cellStyle name="標準 2 2 2" xfId="24" xr:uid="{00000000-0005-0000-0000-000017000000}"/>
    <cellStyle name="標準 2_2015-U12後期（会場変更）" xfId="25" xr:uid="{00000000-0005-0000-0000-000018000000}"/>
    <cellStyle name="標準 3" xfId="26" xr:uid="{00000000-0005-0000-0000-000019000000}"/>
    <cellStyle name="標準 4" xfId="27" xr:uid="{00000000-0005-0000-0000-00001A000000}"/>
    <cellStyle name="標準 4 2" xfId="28" xr:uid="{00000000-0005-0000-0000-00001B000000}"/>
    <cellStyle name="標準 5" xfId="29" xr:uid="{00000000-0005-0000-0000-00001C000000}"/>
    <cellStyle name="標準 5 2" xfId="30" xr:uid="{00000000-0005-0000-0000-00001D000000}"/>
    <cellStyle name="標準 6" xfId="31" xr:uid="{00000000-0005-0000-0000-00001E000000}"/>
    <cellStyle name="標準 7" xfId="2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</cellStyles>
  <dxfs count="17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C130"/>
  <sheetViews>
    <sheetView view="pageBreakPreview" zoomScale="75" zoomScaleNormal="100" zoomScaleSheetLayoutView="75" workbookViewId="0">
      <selection sqref="A1:AB1"/>
    </sheetView>
  </sheetViews>
  <sheetFormatPr defaultColWidth="2.8984375" defaultRowHeight="18" x14ac:dyDescent="0.45"/>
  <cols>
    <col min="1" max="27" width="2.8984375" style="60" customWidth="1"/>
    <col min="28" max="16384" width="2.8984375" style="60"/>
  </cols>
  <sheetData>
    <row r="1" spans="1:29" ht="18.75" customHeight="1" x14ac:dyDescent="0.45">
      <c r="A1" s="207" t="s">
        <v>178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63"/>
    </row>
    <row r="2" spans="1:29" ht="18.75" customHeight="1" x14ac:dyDescent="0.45">
      <c r="A2" s="207" t="s">
        <v>63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</row>
    <row r="3" spans="1:29" x14ac:dyDescent="0.45">
      <c r="A3" s="261" t="s">
        <v>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62" t="s">
        <v>177</v>
      </c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C3" s="2"/>
    </row>
    <row r="4" spans="1:29" s="63" customFormat="1" ht="10.5" customHeight="1" x14ac:dyDescent="0.45">
      <c r="A4" s="11"/>
      <c r="B4" s="12"/>
      <c r="C4" s="48"/>
      <c r="D4" s="12"/>
      <c r="E4" s="12"/>
      <c r="F4" s="12"/>
      <c r="G4" s="12"/>
      <c r="H4" s="12"/>
      <c r="I4" s="12"/>
      <c r="J4" s="11"/>
      <c r="K4" s="11"/>
      <c r="L4" s="11"/>
      <c r="M4" s="12"/>
      <c r="N4" s="12"/>
      <c r="O4" s="77"/>
      <c r="P4" s="70"/>
      <c r="Q4" s="70"/>
      <c r="R4" s="70"/>
      <c r="S4" s="70"/>
      <c r="T4" s="70"/>
      <c r="U4" s="12"/>
      <c r="V4" s="12"/>
      <c r="W4" s="12"/>
      <c r="X4" s="12"/>
      <c r="Y4" s="12"/>
      <c r="Z4" s="12"/>
      <c r="AA4" s="12"/>
    </row>
    <row r="5" spans="1:29" s="63" customFormat="1" ht="10.5" customHeight="1" x14ac:dyDescent="0.45">
      <c r="A5" s="11"/>
      <c r="B5" s="12"/>
      <c r="C5" s="256" t="s">
        <v>45</v>
      </c>
      <c r="D5" s="193" t="s">
        <v>137</v>
      </c>
      <c r="E5" s="194"/>
      <c r="F5" s="194"/>
      <c r="G5" s="194"/>
      <c r="H5" s="194"/>
      <c r="I5" s="194"/>
      <c r="J5" s="194"/>
      <c r="K5" s="194"/>
      <c r="L5" s="195"/>
      <c r="M5" s="48"/>
      <c r="N5" s="54"/>
      <c r="O5" s="78"/>
      <c r="P5" s="191" t="s">
        <v>1</v>
      </c>
      <c r="Q5" s="248" t="s">
        <v>137</v>
      </c>
      <c r="R5" s="249"/>
      <c r="S5" s="249"/>
      <c r="T5" s="249"/>
      <c r="U5" s="249"/>
      <c r="V5" s="249"/>
      <c r="W5" s="249"/>
      <c r="X5" s="249"/>
      <c r="Y5" s="250"/>
      <c r="Z5" s="67"/>
      <c r="AA5" s="67"/>
    </row>
    <row r="6" spans="1:29" s="63" customFormat="1" ht="10.5" customHeight="1" x14ac:dyDescent="0.45">
      <c r="A6" s="11"/>
      <c r="B6" s="12"/>
      <c r="C6" s="192"/>
      <c r="D6" s="196"/>
      <c r="E6" s="197"/>
      <c r="F6" s="197"/>
      <c r="G6" s="197"/>
      <c r="H6" s="197"/>
      <c r="I6" s="197"/>
      <c r="J6" s="197"/>
      <c r="K6" s="197"/>
      <c r="L6" s="198"/>
      <c r="M6" s="48"/>
      <c r="N6" s="51"/>
      <c r="O6" s="78"/>
      <c r="P6" s="192"/>
      <c r="Q6" s="251"/>
      <c r="R6" s="167"/>
      <c r="S6" s="167"/>
      <c r="T6" s="167"/>
      <c r="U6" s="167"/>
      <c r="V6" s="167"/>
      <c r="W6" s="167"/>
      <c r="X6" s="167"/>
      <c r="Y6" s="168"/>
      <c r="Z6" s="67"/>
      <c r="AA6" s="67"/>
    </row>
    <row r="7" spans="1:29" s="63" customFormat="1" ht="9.75" customHeight="1" x14ac:dyDescent="0.45">
      <c r="A7" s="11"/>
      <c r="B7" s="12"/>
      <c r="C7" s="12"/>
      <c r="D7" s="13"/>
      <c r="E7" s="11"/>
      <c r="F7" s="11"/>
      <c r="G7" s="11"/>
      <c r="H7" s="11"/>
      <c r="I7" s="11"/>
      <c r="J7" s="11"/>
      <c r="K7" s="11"/>
      <c r="L7" s="11"/>
      <c r="M7" s="12"/>
      <c r="N7" s="12"/>
      <c r="O7" s="79"/>
      <c r="P7" s="72"/>
      <c r="Q7" s="1"/>
      <c r="R7" s="1"/>
      <c r="S7" s="1"/>
      <c r="T7" s="1"/>
      <c r="U7" s="1"/>
      <c r="V7" s="1"/>
      <c r="W7" s="1"/>
      <c r="X7" s="1"/>
      <c r="Y7" s="1"/>
      <c r="Z7" s="72"/>
      <c r="AA7" s="72"/>
    </row>
    <row r="8" spans="1:29" s="63" customFormat="1" ht="9.75" customHeight="1" x14ac:dyDescent="0.45">
      <c r="A8" s="11"/>
      <c r="B8" s="12"/>
      <c r="C8" s="12"/>
      <c r="D8" s="11"/>
      <c r="E8" s="56"/>
      <c r="F8" s="199">
        <v>1</v>
      </c>
      <c r="G8" s="200" t="s">
        <v>133</v>
      </c>
      <c r="H8" s="201"/>
      <c r="I8" s="201"/>
      <c r="J8" s="201"/>
      <c r="K8" s="201"/>
      <c r="L8" s="202"/>
      <c r="M8" s="48"/>
      <c r="N8" s="12"/>
      <c r="O8" s="79"/>
      <c r="P8" s="72"/>
      <c r="Q8" s="1"/>
      <c r="R8" s="1"/>
      <c r="S8" s="188">
        <v>1</v>
      </c>
      <c r="T8" s="217" t="s">
        <v>101</v>
      </c>
      <c r="U8" s="218"/>
      <c r="V8" s="200" t="s">
        <v>133</v>
      </c>
      <c r="W8" s="201"/>
      <c r="X8" s="201"/>
      <c r="Y8" s="201"/>
      <c r="Z8" s="201"/>
      <c r="AA8" s="202"/>
    </row>
    <row r="9" spans="1:29" s="63" customFormat="1" ht="9.75" customHeight="1" x14ac:dyDescent="0.45">
      <c r="A9" s="11"/>
      <c r="B9" s="12"/>
      <c r="C9" s="12"/>
      <c r="D9" s="16"/>
      <c r="E9" s="14"/>
      <c r="F9" s="199"/>
      <c r="G9" s="203"/>
      <c r="H9" s="204"/>
      <c r="I9" s="204"/>
      <c r="J9" s="204"/>
      <c r="K9" s="204"/>
      <c r="L9" s="205"/>
      <c r="M9" s="48"/>
      <c r="N9" s="12"/>
      <c r="O9" s="79"/>
      <c r="P9" s="72"/>
      <c r="Q9" s="65"/>
      <c r="R9" s="14"/>
      <c r="S9" s="188"/>
      <c r="T9" s="219"/>
      <c r="U9" s="220"/>
      <c r="V9" s="203"/>
      <c r="W9" s="204"/>
      <c r="X9" s="204"/>
      <c r="Y9" s="204"/>
      <c r="Z9" s="204"/>
      <c r="AA9" s="205"/>
    </row>
    <row r="10" spans="1:29" s="63" customFormat="1" ht="9.75" customHeight="1" x14ac:dyDescent="0.45">
      <c r="A10" s="11"/>
      <c r="B10" s="48"/>
      <c r="C10" s="12"/>
      <c r="D10" s="42"/>
      <c r="E10" s="55"/>
      <c r="F10" s="190">
        <v>2</v>
      </c>
      <c r="G10" s="200" t="s">
        <v>134</v>
      </c>
      <c r="H10" s="201"/>
      <c r="I10" s="201"/>
      <c r="J10" s="201"/>
      <c r="K10" s="201"/>
      <c r="L10" s="202"/>
      <c r="M10" s="48"/>
      <c r="N10" s="12"/>
      <c r="O10" s="80"/>
      <c r="P10" s="67"/>
      <c r="Q10" s="68"/>
      <c r="R10" s="55"/>
      <c r="S10" s="227">
        <v>2</v>
      </c>
      <c r="T10" s="228" t="s">
        <v>102</v>
      </c>
      <c r="U10" s="229"/>
      <c r="V10" s="211" t="s">
        <v>142</v>
      </c>
      <c r="W10" s="212"/>
      <c r="X10" s="212"/>
      <c r="Y10" s="212"/>
      <c r="Z10" s="212"/>
      <c r="AA10" s="213"/>
      <c r="AB10" s="259" t="s">
        <v>166</v>
      </c>
    </row>
    <row r="11" spans="1:29" s="63" customFormat="1" ht="9.75" customHeight="1" x14ac:dyDescent="0.45">
      <c r="A11" s="12"/>
      <c r="B11" s="12"/>
      <c r="C11" s="12"/>
      <c r="D11" s="208" t="s">
        <v>64</v>
      </c>
      <c r="E11" s="14"/>
      <c r="F11" s="190"/>
      <c r="G11" s="203"/>
      <c r="H11" s="204"/>
      <c r="I11" s="204"/>
      <c r="J11" s="204"/>
      <c r="K11" s="204"/>
      <c r="L11" s="205"/>
      <c r="M11" s="48"/>
      <c r="N11" s="12"/>
      <c r="O11" s="80"/>
      <c r="P11" s="67"/>
      <c r="Q11" s="208" t="s">
        <v>64</v>
      </c>
      <c r="R11" s="14"/>
      <c r="S11" s="227"/>
      <c r="T11" s="230"/>
      <c r="U11" s="231"/>
      <c r="V11" s="214"/>
      <c r="W11" s="215"/>
      <c r="X11" s="215"/>
      <c r="Y11" s="215"/>
      <c r="Z11" s="215"/>
      <c r="AA11" s="216"/>
      <c r="AB11" s="260"/>
    </row>
    <row r="12" spans="1:29" s="63" customFormat="1" ht="9.75" customHeight="1" x14ac:dyDescent="0.45">
      <c r="A12" s="12"/>
      <c r="B12" s="12"/>
      <c r="C12" s="12"/>
      <c r="D12" s="209"/>
      <c r="E12" s="55"/>
      <c r="F12" s="187">
        <v>3</v>
      </c>
      <c r="G12" s="252" t="s">
        <v>135</v>
      </c>
      <c r="H12" s="253"/>
      <c r="I12" s="253"/>
      <c r="J12" s="253"/>
      <c r="K12" s="253"/>
      <c r="L12" s="253"/>
      <c r="M12" s="52"/>
      <c r="N12" s="53"/>
      <c r="O12" s="79"/>
      <c r="P12" s="67"/>
      <c r="Q12" s="209"/>
      <c r="R12" s="55"/>
      <c r="S12" s="255">
        <v>3</v>
      </c>
      <c r="T12" s="217" t="s">
        <v>103</v>
      </c>
      <c r="U12" s="222"/>
      <c r="V12" s="200" t="s">
        <v>153</v>
      </c>
      <c r="W12" s="201"/>
      <c r="X12" s="201"/>
      <c r="Y12" s="201"/>
      <c r="Z12" s="201"/>
      <c r="AA12" s="202"/>
      <c r="AB12" s="259"/>
    </row>
    <row r="13" spans="1:29" s="63" customFormat="1" ht="9.75" customHeight="1" x14ac:dyDescent="0.45">
      <c r="A13" s="12"/>
      <c r="B13" s="12"/>
      <c r="C13" s="12"/>
      <c r="D13" s="11"/>
      <c r="E13" s="14"/>
      <c r="F13" s="187"/>
      <c r="G13" s="254"/>
      <c r="H13" s="253"/>
      <c r="I13" s="253"/>
      <c r="J13" s="253"/>
      <c r="K13" s="253"/>
      <c r="L13" s="253"/>
      <c r="M13" s="52"/>
      <c r="N13" s="53"/>
      <c r="O13" s="81"/>
      <c r="P13" s="67"/>
      <c r="Q13" s="12"/>
      <c r="R13" s="14"/>
      <c r="S13" s="255"/>
      <c r="T13" s="223"/>
      <c r="U13" s="224"/>
      <c r="V13" s="203"/>
      <c r="W13" s="204"/>
      <c r="X13" s="204"/>
      <c r="Y13" s="204"/>
      <c r="Z13" s="204"/>
      <c r="AA13" s="205"/>
      <c r="AB13" s="260"/>
    </row>
    <row r="14" spans="1:29" s="63" customFormat="1" ht="9.75" customHeight="1" x14ac:dyDescent="0.45">
      <c r="A14" s="12"/>
      <c r="B14" s="12"/>
      <c r="C14" s="12"/>
      <c r="D14" s="12"/>
      <c r="E14" s="55"/>
      <c r="F14" s="210">
        <v>4</v>
      </c>
      <c r="G14" s="211" t="s">
        <v>136</v>
      </c>
      <c r="H14" s="212"/>
      <c r="I14" s="212"/>
      <c r="J14" s="212"/>
      <c r="K14" s="212"/>
      <c r="L14" s="213"/>
      <c r="M14" s="259" t="s">
        <v>166</v>
      </c>
      <c r="N14" s="53"/>
      <c r="O14" s="81"/>
      <c r="P14" s="67"/>
      <c r="Q14" s="12"/>
      <c r="R14" s="55"/>
      <c r="S14" s="255">
        <v>4</v>
      </c>
      <c r="T14" s="217" t="s">
        <v>104</v>
      </c>
      <c r="U14" s="222"/>
      <c r="V14" s="200" t="s">
        <v>164</v>
      </c>
      <c r="W14" s="201"/>
      <c r="X14" s="201"/>
      <c r="Y14" s="201"/>
      <c r="Z14" s="201"/>
      <c r="AA14" s="202"/>
      <c r="AB14" s="264"/>
    </row>
    <row r="15" spans="1:29" s="63" customFormat="1" ht="9.75" customHeight="1" x14ac:dyDescent="0.45">
      <c r="A15" s="12"/>
      <c r="B15" s="12"/>
      <c r="C15" s="12"/>
      <c r="D15" s="15"/>
      <c r="E15" s="11"/>
      <c r="F15" s="210"/>
      <c r="G15" s="214"/>
      <c r="H15" s="215"/>
      <c r="I15" s="215"/>
      <c r="J15" s="215"/>
      <c r="K15" s="215"/>
      <c r="L15" s="216"/>
      <c r="M15" s="260"/>
      <c r="N15" s="53"/>
      <c r="O15" s="81"/>
      <c r="P15" s="67"/>
      <c r="Q15" s="7"/>
      <c r="R15" s="1"/>
      <c r="S15" s="255"/>
      <c r="T15" s="223"/>
      <c r="U15" s="224"/>
      <c r="V15" s="203"/>
      <c r="W15" s="204"/>
      <c r="X15" s="204"/>
      <c r="Y15" s="204"/>
      <c r="Z15" s="204"/>
      <c r="AA15" s="205"/>
      <c r="AB15" s="264"/>
    </row>
    <row r="16" spans="1:29" s="63" customFormat="1" ht="9.75" customHeight="1" x14ac:dyDescent="0.45">
      <c r="A16" s="48"/>
      <c r="B16" s="12"/>
      <c r="C16" s="12"/>
      <c r="D16" s="16"/>
      <c r="E16" s="56"/>
      <c r="F16" s="199">
        <v>5</v>
      </c>
      <c r="G16" s="200" t="s">
        <v>138</v>
      </c>
      <c r="H16" s="201"/>
      <c r="I16" s="201"/>
      <c r="J16" s="201"/>
      <c r="K16" s="201"/>
      <c r="L16" s="202"/>
      <c r="M16" s="18"/>
      <c r="N16" s="19"/>
      <c r="O16" s="81"/>
      <c r="P16" s="67"/>
      <c r="Q16" s="7"/>
      <c r="R16" s="1"/>
      <c r="S16" s="188">
        <v>5</v>
      </c>
      <c r="T16" s="217" t="s">
        <v>105</v>
      </c>
      <c r="U16" s="218"/>
      <c r="V16" s="200" t="s">
        <v>138</v>
      </c>
      <c r="W16" s="201"/>
      <c r="X16" s="201"/>
      <c r="Y16" s="201"/>
      <c r="Z16" s="201"/>
      <c r="AA16" s="202"/>
    </row>
    <row r="17" spans="1:27" s="63" customFormat="1" ht="9.75" customHeight="1" x14ac:dyDescent="0.45">
      <c r="A17" s="12"/>
      <c r="B17" s="12"/>
      <c r="C17" s="48"/>
      <c r="D17" s="16"/>
      <c r="E17" s="14"/>
      <c r="F17" s="199"/>
      <c r="G17" s="203"/>
      <c r="H17" s="204"/>
      <c r="I17" s="204"/>
      <c r="J17" s="204"/>
      <c r="K17" s="204"/>
      <c r="L17" s="205"/>
      <c r="M17" s="18"/>
      <c r="N17" s="19"/>
      <c r="O17" s="79"/>
      <c r="P17" s="67"/>
      <c r="Q17" s="7"/>
      <c r="R17" s="3"/>
      <c r="S17" s="188"/>
      <c r="T17" s="219"/>
      <c r="U17" s="220"/>
      <c r="V17" s="203"/>
      <c r="W17" s="204"/>
      <c r="X17" s="204"/>
      <c r="Y17" s="204"/>
      <c r="Z17" s="204"/>
      <c r="AA17" s="205"/>
    </row>
    <row r="18" spans="1:27" s="63" customFormat="1" ht="9.75" customHeight="1" x14ac:dyDescent="0.45">
      <c r="A18" s="12"/>
      <c r="B18" s="12"/>
      <c r="C18" s="12"/>
      <c r="D18" s="42"/>
      <c r="E18" s="55"/>
      <c r="F18" s="199">
        <v>6</v>
      </c>
      <c r="G18" s="200" t="s">
        <v>139</v>
      </c>
      <c r="H18" s="201"/>
      <c r="I18" s="201"/>
      <c r="J18" s="201"/>
      <c r="K18" s="201"/>
      <c r="L18" s="202"/>
      <c r="M18" s="18"/>
      <c r="N18" s="19"/>
      <c r="O18" s="79"/>
      <c r="P18" s="67"/>
      <c r="Q18" s="69"/>
      <c r="R18" s="4"/>
      <c r="S18" s="188">
        <v>6</v>
      </c>
      <c r="T18" s="217" t="s">
        <v>106</v>
      </c>
      <c r="U18" s="218"/>
      <c r="V18" s="200" t="s">
        <v>148</v>
      </c>
      <c r="W18" s="201"/>
      <c r="X18" s="201"/>
      <c r="Y18" s="201"/>
      <c r="Z18" s="201"/>
      <c r="AA18" s="202"/>
    </row>
    <row r="19" spans="1:27" s="63" customFormat="1" ht="9.75" customHeight="1" x14ac:dyDescent="0.45">
      <c r="A19" s="12"/>
      <c r="B19" s="12"/>
      <c r="C19" s="48"/>
      <c r="D19" s="208" t="s">
        <v>5</v>
      </c>
      <c r="E19" s="14"/>
      <c r="F19" s="199"/>
      <c r="G19" s="203"/>
      <c r="H19" s="204"/>
      <c r="I19" s="204"/>
      <c r="J19" s="204"/>
      <c r="K19" s="204"/>
      <c r="L19" s="205"/>
      <c r="M19" s="18"/>
      <c r="N19" s="19"/>
      <c r="O19" s="79"/>
      <c r="P19" s="67"/>
      <c r="Q19" s="225" t="s">
        <v>38</v>
      </c>
      <c r="R19" s="3"/>
      <c r="S19" s="188"/>
      <c r="T19" s="219"/>
      <c r="U19" s="220"/>
      <c r="V19" s="203"/>
      <c r="W19" s="204"/>
      <c r="X19" s="204"/>
      <c r="Y19" s="204"/>
      <c r="Z19" s="204"/>
      <c r="AA19" s="205"/>
    </row>
    <row r="20" spans="1:27" s="63" customFormat="1" ht="9.75" customHeight="1" x14ac:dyDescent="0.45">
      <c r="A20" s="12"/>
      <c r="B20" s="12"/>
      <c r="C20" s="12"/>
      <c r="D20" s="209"/>
      <c r="E20" s="55"/>
      <c r="F20" s="199">
        <v>7</v>
      </c>
      <c r="G20" s="200" t="s">
        <v>140</v>
      </c>
      <c r="H20" s="201"/>
      <c r="I20" s="201"/>
      <c r="J20" s="201"/>
      <c r="K20" s="201"/>
      <c r="L20" s="202"/>
      <c r="M20" s="18"/>
      <c r="N20" s="19"/>
      <c r="O20" s="82"/>
      <c r="P20" s="72"/>
      <c r="Q20" s="226"/>
      <c r="R20" s="4"/>
      <c r="S20" s="188">
        <v>7</v>
      </c>
      <c r="T20" s="217" t="s">
        <v>107</v>
      </c>
      <c r="U20" s="218"/>
      <c r="V20" s="200" t="s">
        <v>158</v>
      </c>
      <c r="W20" s="201"/>
      <c r="X20" s="201"/>
      <c r="Y20" s="201"/>
      <c r="Z20" s="201"/>
      <c r="AA20" s="202"/>
    </row>
    <row r="21" spans="1:27" s="63" customFormat="1" ht="9.75" customHeight="1" x14ac:dyDescent="0.45">
      <c r="A21" s="12"/>
      <c r="B21" s="12"/>
      <c r="C21" s="12"/>
      <c r="D21" s="11"/>
      <c r="E21" s="14"/>
      <c r="F21" s="199"/>
      <c r="G21" s="203"/>
      <c r="H21" s="204"/>
      <c r="I21" s="204"/>
      <c r="J21" s="204"/>
      <c r="K21" s="204"/>
      <c r="L21" s="205"/>
      <c r="M21" s="18"/>
      <c r="N21" s="19"/>
      <c r="O21" s="79"/>
      <c r="P21" s="72"/>
      <c r="Q21" s="1"/>
      <c r="R21" s="3"/>
      <c r="S21" s="188"/>
      <c r="T21" s="219"/>
      <c r="U21" s="220"/>
      <c r="V21" s="203"/>
      <c r="W21" s="204"/>
      <c r="X21" s="204"/>
      <c r="Y21" s="204"/>
      <c r="Z21" s="204"/>
      <c r="AA21" s="205"/>
    </row>
    <row r="22" spans="1:27" s="63" customFormat="1" ht="9.75" customHeight="1" x14ac:dyDescent="0.45">
      <c r="A22" s="12"/>
      <c r="B22" s="12"/>
      <c r="C22" s="48"/>
      <c r="D22" s="12"/>
      <c r="E22" s="55"/>
      <c r="F22" s="199">
        <v>8</v>
      </c>
      <c r="G22" s="200" t="s">
        <v>141</v>
      </c>
      <c r="H22" s="233"/>
      <c r="I22" s="233"/>
      <c r="J22" s="233"/>
      <c r="K22" s="233"/>
      <c r="L22" s="234"/>
      <c r="M22" s="19"/>
      <c r="N22" s="20"/>
      <c r="O22" s="79"/>
      <c r="P22" s="72"/>
      <c r="Q22" s="72"/>
      <c r="R22" s="71"/>
      <c r="S22" s="188">
        <v>8</v>
      </c>
      <c r="T22" s="217" t="s">
        <v>114</v>
      </c>
      <c r="U22" s="218"/>
      <c r="V22" s="200" t="s">
        <v>134</v>
      </c>
      <c r="W22" s="201"/>
      <c r="X22" s="201"/>
      <c r="Y22" s="201"/>
      <c r="Z22" s="201"/>
      <c r="AA22" s="202"/>
    </row>
    <row r="23" spans="1:27" s="63" customFormat="1" ht="9.75" customHeight="1" x14ac:dyDescent="0.45">
      <c r="A23" s="12"/>
      <c r="B23" s="12"/>
      <c r="C23" s="48"/>
      <c r="D23" s="12"/>
      <c r="E23" s="12"/>
      <c r="F23" s="199"/>
      <c r="G23" s="235"/>
      <c r="H23" s="236"/>
      <c r="I23" s="236"/>
      <c r="J23" s="236"/>
      <c r="K23" s="236"/>
      <c r="L23" s="237"/>
      <c r="M23" s="19"/>
      <c r="N23" s="20"/>
      <c r="O23" s="78"/>
      <c r="P23" s="6"/>
      <c r="Q23" s="6"/>
      <c r="R23" s="6"/>
      <c r="S23" s="188"/>
      <c r="T23" s="219"/>
      <c r="U23" s="220"/>
      <c r="V23" s="203"/>
      <c r="W23" s="204"/>
      <c r="X23" s="204"/>
      <c r="Y23" s="204"/>
      <c r="Z23" s="204"/>
      <c r="AA23" s="205"/>
    </row>
    <row r="24" spans="1:27" s="63" customFormat="1" ht="9.75" customHeight="1" x14ac:dyDescent="0.45">
      <c r="A24" s="12"/>
      <c r="B24" s="12"/>
      <c r="C24" s="12"/>
      <c r="D24" s="12"/>
      <c r="E24" s="48"/>
      <c r="F24" s="48"/>
      <c r="G24" s="48"/>
      <c r="H24" s="48"/>
      <c r="I24" s="48"/>
      <c r="J24" s="48"/>
      <c r="K24" s="48"/>
      <c r="L24" s="48"/>
      <c r="M24" s="19"/>
      <c r="N24" s="19"/>
      <c r="O24" s="78"/>
      <c r="P24" s="6"/>
      <c r="Q24" s="6"/>
      <c r="R24" s="6"/>
      <c r="S24" s="5"/>
      <c r="T24" s="5"/>
      <c r="U24" s="5"/>
      <c r="V24" s="5"/>
      <c r="W24" s="5"/>
      <c r="X24" s="5"/>
      <c r="Y24" s="5"/>
      <c r="Z24" s="5"/>
      <c r="AA24" s="5"/>
    </row>
    <row r="25" spans="1:27" s="63" customFormat="1" ht="9.75" customHeight="1" x14ac:dyDescent="0.45">
      <c r="A25" s="12"/>
      <c r="B25" s="12"/>
      <c r="C25" s="12"/>
      <c r="D25" s="12"/>
      <c r="E25" s="48"/>
      <c r="F25" s="48"/>
      <c r="G25" s="48"/>
      <c r="H25" s="48"/>
      <c r="I25" s="48"/>
      <c r="J25" s="48"/>
      <c r="K25" s="48"/>
      <c r="L25" s="48"/>
      <c r="M25" s="19"/>
      <c r="N25" s="19"/>
      <c r="O25" s="79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63" customFormat="1" ht="9.75" customHeight="1" x14ac:dyDescent="0.45">
      <c r="A26" s="12"/>
      <c r="B26" s="12"/>
      <c r="C26" s="191" t="s">
        <v>6</v>
      </c>
      <c r="D26" s="193" t="s">
        <v>150</v>
      </c>
      <c r="E26" s="194"/>
      <c r="F26" s="194"/>
      <c r="G26" s="194"/>
      <c r="H26" s="194"/>
      <c r="I26" s="194"/>
      <c r="J26" s="194"/>
      <c r="K26" s="194"/>
      <c r="L26" s="195"/>
      <c r="M26" s="18"/>
      <c r="N26" s="19"/>
      <c r="O26" s="78"/>
      <c r="P26" s="191" t="s">
        <v>6</v>
      </c>
      <c r="Q26" s="248" t="s">
        <v>192</v>
      </c>
      <c r="R26" s="249"/>
      <c r="S26" s="249"/>
      <c r="T26" s="249"/>
      <c r="U26" s="249"/>
      <c r="V26" s="249"/>
      <c r="W26" s="249"/>
      <c r="X26" s="249"/>
      <c r="Y26" s="250"/>
      <c r="Z26" s="87"/>
      <c r="AA26" s="87"/>
    </row>
    <row r="27" spans="1:27" s="63" customFormat="1" ht="9.75" customHeight="1" x14ac:dyDescent="0.45">
      <c r="A27" s="12"/>
      <c r="B27" s="12"/>
      <c r="C27" s="192"/>
      <c r="D27" s="196"/>
      <c r="E27" s="197"/>
      <c r="F27" s="197"/>
      <c r="G27" s="197"/>
      <c r="H27" s="197"/>
      <c r="I27" s="197"/>
      <c r="J27" s="197"/>
      <c r="K27" s="197"/>
      <c r="L27" s="198"/>
      <c r="M27" s="18"/>
      <c r="N27" s="19"/>
      <c r="O27" s="78"/>
      <c r="P27" s="192"/>
      <c r="Q27" s="251"/>
      <c r="R27" s="167"/>
      <c r="S27" s="167"/>
      <c r="T27" s="167"/>
      <c r="U27" s="167"/>
      <c r="V27" s="167"/>
      <c r="W27" s="167"/>
      <c r="X27" s="167"/>
      <c r="Y27" s="168"/>
      <c r="Z27" s="87"/>
      <c r="AA27" s="87"/>
    </row>
    <row r="28" spans="1:27" s="63" customFormat="1" ht="9.75" customHeight="1" x14ac:dyDescent="0.45">
      <c r="A28" s="12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9"/>
      <c r="N28" s="19"/>
      <c r="O28" s="79"/>
      <c r="P28" s="72"/>
      <c r="Q28" s="1"/>
      <c r="R28" s="1"/>
      <c r="S28" s="1"/>
      <c r="T28" s="1"/>
      <c r="U28" s="1"/>
      <c r="V28" s="1"/>
      <c r="W28" s="1"/>
      <c r="X28" s="1"/>
      <c r="Y28" s="1"/>
      <c r="Z28" s="72"/>
      <c r="AA28" s="72"/>
    </row>
    <row r="29" spans="1:27" s="63" customFormat="1" ht="9.75" customHeight="1" x14ac:dyDescent="0.45">
      <c r="A29" s="12"/>
      <c r="B29" s="12"/>
      <c r="C29" s="12"/>
      <c r="D29" s="11"/>
      <c r="E29" s="56"/>
      <c r="F29" s="199">
        <v>1</v>
      </c>
      <c r="G29" s="200" t="s">
        <v>142</v>
      </c>
      <c r="H29" s="201"/>
      <c r="I29" s="201"/>
      <c r="J29" s="201"/>
      <c r="K29" s="201"/>
      <c r="L29" s="202"/>
      <c r="M29" s="18"/>
      <c r="N29" s="19"/>
      <c r="O29" s="79"/>
      <c r="P29" s="72"/>
      <c r="Q29" s="1"/>
      <c r="R29" s="1"/>
      <c r="S29" s="188">
        <v>1</v>
      </c>
      <c r="T29" s="217" t="s">
        <v>121</v>
      </c>
      <c r="U29" s="218"/>
      <c r="V29" s="241" t="s">
        <v>143</v>
      </c>
      <c r="W29" s="242"/>
      <c r="X29" s="242"/>
      <c r="Y29" s="242"/>
      <c r="Z29" s="242"/>
      <c r="AA29" s="243"/>
    </row>
    <row r="30" spans="1:27" s="63" customFormat="1" ht="9.75" customHeight="1" x14ac:dyDescent="0.45">
      <c r="A30" s="12"/>
      <c r="B30" s="12"/>
      <c r="C30" s="12"/>
      <c r="D30" s="16"/>
      <c r="E30" s="14"/>
      <c r="F30" s="199"/>
      <c r="G30" s="203"/>
      <c r="H30" s="204"/>
      <c r="I30" s="204"/>
      <c r="J30" s="204"/>
      <c r="K30" s="204"/>
      <c r="L30" s="205"/>
      <c r="M30" s="18"/>
      <c r="N30" s="19"/>
      <c r="O30" s="79"/>
      <c r="P30" s="72"/>
      <c r="Q30" s="65"/>
      <c r="R30" s="14"/>
      <c r="S30" s="188"/>
      <c r="T30" s="219"/>
      <c r="U30" s="220"/>
      <c r="V30" s="241"/>
      <c r="W30" s="242"/>
      <c r="X30" s="242"/>
      <c r="Y30" s="242"/>
      <c r="Z30" s="242"/>
      <c r="AA30" s="243"/>
    </row>
    <row r="31" spans="1:27" s="63" customFormat="1" ht="9.75" customHeight="1" x14ac:dyDescent="0.45">
      <c r="A31" s="12"/>
      <c r="B31" s="12"/>
      <c r="C31" s="12"/>
      <c r="D31" s="42"/>
      <c r="E31" s="55"/>
      <c r="F31" s="190">
        <v>2</v>
      </c>
      <c r="G31" s="200" t="s">
        <v>143</v>
      </c>
      <c r="H31" s="201"/>
      <c r="I31" s="201"/>
      <c r="J31" s="201"/>
      <c r="K31" s="201"/>
      <c r="L31" s="202"/>
      <c r="M31" s="18"/>
      <c r="N31" s="19"/>
      <c r="O31" s="80"/>
      <c r="P31" s="67"/>
      <c r="Q31" s="68"/>
      <c r="R31" s="55"/>
      <c r="S31" s="188">
        <v>2</v>
      </c>
      <c r="T31" s="217" t="s">
        <v>128</v>
      </c>
      <c r="U31" s="218"/>
      <c r="V31" s="241" t="s">
        <v>152</v>
      </c>
      <c r="W31" s="242"/>
      <c r="X31" s="242"/>
      <c r="Y31" s="242"/>
      <c r="Z31" s="242"/>
      <c r="AA31" s="243"/>
    </row>
    <row r="32" spans="1:27" s="63" customFormat="1" ht="9.75" customHeight="1" x14ac:dyDescent="0.45">
      <c r="A32" s="12"/>
      <c r="B32" s="12"/>
      <c r="C32" s="12"/>
      <c r="D32" s="208" t="s">
        <v>65</v>
      </c>
      <c r="E32" s="14"/>
      <c r="F32" s="190"/>
      <c r="G32" s="203"/>
      <c r="H32" s="204"/>
      <c r="I32" s="204"/>
      <c r="J32" s="204"/>
      <c r="K32" s="204"/>
      <c r="L32" s="205"/>
      <c r="M32" s="18"/>
      <c r="N32" s="19"/>
      <c r="O32" s="80"/>
      <c r="P32" s="67"/>
      <c r="Q32" s="208" t="s">
        <v>65</v>
      </c>
      <c r="R32" s="14"/>
      <c r="S32" s="188"/>
      <c r="T32" s="219"/>
      <c r="U32" s="220"/>
      <c r="V32" s="241"/>
      <c r="W32" s="242"/>
      <c r="X32" s="242"/>
      <c r="Y32" s="242"/>
      <c r="Z32" s="242"/>
      <c r="AA32" s="243"/>
    </row>
    <row r="33" spans="1:28" s="63" customFormat="1" ht="9.75" customHeight="1" x14ac:dyDescent="0.45">
      <c r="A33" s="12"/>
      <c r="B33" s="12"/>
      <c r="C33" s="12"/>
      <c r="D33" s="209"/>
      <c r="E33" s="55"/>
      <c r="F33" s="187">
        <v>3</v>
      </c>
      <c r="G33" s="252" t="s">
        <v>144</v>
      </c>
      <c r="H33" s="253"/>
      <c r="I33" s="253"/>
      <c r="J33" s="253"/>
      <c r="K33" s="253"/>
      <c r="L33" s="253"/>
      <c r="M33" s="52"/>
      <c r="N33" s="53"/>
      <c r="O33" s="79"/>
      <c r="P33" s="67"/>
      <c r="Q33" s="209"/>
      <c r="R33" s="55"/>
      <c r="S33" s="221">
        <v>3</v>
      </c>
      <c r="T33" s="217" t="s">
        <v>113</v>
      </c>
      <c r="U33" s="222"/>
      <c r="V33" s="241" t="s">
        <v>162</v>
      </c>
      <c r="W33" s="242"/>
      <c r="X33" s="242"/>
      <c r="Y33" s="242"/>
      <c r="Z33" s="242"/>
      <c r="AA33" s="243"/>
      <c r="AB33" s="257"/>
    </row>
    <row r="34" spans="1:28" s="63" customFormat="1" ht="9.75" customHeight="1" x14ac:dyDescent="0.45">
      <c r="A34" s="12"/>
      <c r="B34" s="12"/>
      <c r="C34" s="12"/>
      <c r="D34" s="11"/>
      <c r="E34" s="14"/>
      <c r="F34" s="187"/>
      <c r="G34" s="254"/>
      <c r="H34" s="253"/>
      <c r="I34" s="253"/>
      <c r="J34" s="253"/>
      <c r="K34" s="253"/>
      <c r="L34" s="253"/>
      <c r="M34" s="52"/>
      <c r="N34" s="53"/>
      <c r="O34" s="81"/>
      <c r="P34" s="67"/>
      <c r="Q34" s="12"/>
      <c r="R34" s="14"/>
      <c r="S34" s="221"/>
      <c r="T34" s="223"/>
      <c r="U34" s="224"/>
      <c r="V34" s="241"/>
      <c r="W34" s="242"/>
      <c r="X34" s="242"/>
      <c r="Y34" s="242"/>
      <c r="Z34" s="242"/>
      <c r="AA34" s="243"/>
      <c r="AB34" s="265"/>
    </row>
    <row r="35" spans="1:28" s="63" customFormat="1" ht="9.75" customHeight="1" x14ac:dyDescent="0.45">
      <c r="A35" s="12"/>
      <c r="B35" s="12"/>
      <c r="C35" s="12"/>
      <c r="D35" s="12"/>
      <c r="E35" s="55"/>
      <c r="F35" s="199">
        <v>4</v>
      </c>
      <c r="G35" s="200" t="s">
        <v>145</v>
      </c>
      <c r="H35" s="201"/>
      <c r="I35" s="201"/>
      <c r="J35" s="201"/>
      <c r="K35" s="201"/>
      <c r="L35" s="202"/>
      <c r="M35" s="53"/>
      <c r="N35" s="53"/>
      <c r="O35" s="81"/>
      <c r="P35" s="67"/>
      <c r="Q35" s="12"/>
      <c r="R35" s="55"/>
      <c r="S35" s="221">
        <v>4</v>
      </c>
      <c r="T35" s="217" t="s">
        <v>120</v>
      </c>
      <c r="U35" s="222"/>
      <c r="V35" s="241" t="s">
        <v>139</v>
      </c>
      <c r="W35" s="242"/>
      <c r="X35" s="242"/>
      <c r="Y35" s="242"/>
      <c r="Z35" s="242"/>
      <c r="AA35" s="243"/>
      <c r="AB35" s="264"/>
    </row>
    <row r="36" spans="1:28" s="63" customFormat="1" ht="9.75" customHeight="1" x14ac:dyDescent="0.45">
      <c r="A36" s="12"/>
      <c r="B36" s="12"/>
      <c r="C36" s="12"/>
      <c r="D36" s="15"/>
      <c r="E36" s="11"/>
      <c r="F36" s="199"/>
      <c r="G36" s="203"/>
      <c r="H36" s="204"/>
      <c r="I36" s="204"/>
      <c r="J36" s="204"/>
      <c r="K36" s="204"/>
      <c r="L36" s="205"/>
      <c r="M36" s="53"/>
      <c r="N36" s="53"/>
      <c r="O36" s="81"/>
      <c r="P36" s="67"/>
      <c r="Q36" s="7"/>
      <c r="R36" s="1"/>
      <c r="S36" s="221"/>
      <c r="T36" s="223"/>
      <c r="U36" s="224"/>
      <c r="V36" s="241"/>
      <c r="W36" s="242"/>
      <c r="X36" s="242"/>
      <c r="Y36" s="242"/>
      <c r="Z36" s="242"/>
      <c r="AA36" s="243"/>
      <c r="AB36" s="264"/>
    </row>
    <row r="37" spans="1:28" s="63" customFormat="1" ht="9.75" customHeight="1" x14ac:dyDescent="0.45">
      <c r="A37" s="48"/>
      <c r="B37" s="12"/>
      <c r="C37" s="12"/>
      <c r="D37" s="16"/>
      <c r="E37" s="56"/>
      <c r="F37" s="199">
        <v>5</v>
      </c>
      <c r="G37" s="200" t="s">
        <v>146</v>
      </c>
      <c r="H37" s="201"/>
      <c r="I37" s="201"/>
      <c r="J37" s="201"/>
      <c r="K37" s="201"/>
      <c r="L37" s="202"/>
      <c r="M37" s="51"/>
      <c r="N37" s="12"/>
      <c r="O37" s="81"/>
      <c r="P37" s="67"/>
      <c r="Q37" s="7"/>
      <c r="R37" s="1"/>
      <c r="S37" s="188">
        <v>5</v>
      </c>
      <c r="T37" s="217" t="s">
        <v>127</v>
      </c>
      <c r="U37" s="218"/>
      <c r="V37" s="241" t="s">
        <v>147</v>
      </c>
      <c r="W37" s="242"/>
      <c r="X37" s="242"/>
      <c r="Y37" s="242"/>
      <c r="Z37" s="242"/>
      <c r="AA37" s="243"/>
    </row>
    <row r="38" spans="1:28" s="63" customFormat="1" ht="9.75" customHeight="1" x14ac:dyDescent="0.45">
      <c r="A38" s="12"/>
      <c r="B38" s="12"/>
      <c r="C38" s="48"/>
      <c r="D38" s="16"/>
      <c r="E38" s="14"/>
      <c r="F38" s="199"/>
      <c r="G38" s="203"/>
      <c r="H38" s="204"/>
      <c r="I38" s="204"/>
      <c r="J38" s="204"/>
      <c r="K38" s="204"/>
      <c r="L38" s="205"/>
      <c r="M38" s="51"/>
      <c r="N38" s="12"/>
      <c r="O38" s="79"/>
      <c r="P38" s="67"/>
      <c r="Q38" s="7"/>
      <c r="R38" s="3"/>
      <c r="S38" s="188"/>
      <c r="T38" s="219"/>
      <c r="U38" s="220"/>
      <c r="V38" s="241"/>
      <c r="W38" s="242"/>
      <c r="X38" s="242"/>
      <c r="Y38" s="242"/>
      <c r="Z38" s="242"/>
      <c r="AA38" s="243"/>
    </row>
    <row r="39" spans="1:28" s="63" customFormat="1" ht="9.75" customHeight="1" x14ac:dyDescent="0.45">
      <c r="A39" s="12"/>
      <c r="B39" s="12"/>
      <c r="C39" s="12"/>
      <c r="D39" s="42"/>
      <c r="E39" s="55"/>
      <c r="F39" s="199">
        <v>6</v>
      </c>
      <c r="G39" s="200" t="s">
        <v>147</v>
      </c>
      <c r="H39" s="201"/>
      <c r="I39" s="201"/>
      <c r="J39" s="201"/>
      <c r="K39" s="201"/>
      <c r="L39" s="202"/>
      <c r="M39" s="48"/>
      <c r="N39" s="12"/>
      <c r="O39" s="79"/>
      <c r="P39" s="67"/>
      <c r="Q39" s="69"/>
      <c r="R39" s="4"/>
      <c r="S39" s="188">
        <v>6</v>
      </c>
      <c r="T39" s="217" t="s">
        <v>112</v>
      </c>
      <c r="U39" s="218"/>
      <c r="V39" s="241" t="s">
        <v>157</v>
      </c>
      <c r="W39" s="242"/>
      <c r="X39" s="242"/>
      <c r="Y39" s="242"/>
      <c r="Z39" s="242"/>
      <c r="AA39" s="243"/>
    </row>
    <row r="40" spans="1:28" s="63" customFormat="1" ht="9.75" customHeight="1" x14ac:dyDescent="0.45">
      <c r="A40" s="12"/>
      <c r="B40" s="12"/>
      <c r="C40" s="48"/>
      <c r="D40" s="208" t="s">
        <v>66</v>
      </c>
      <c r="E40" s="14"/>
      <c r="F40" s="199"/>
      <c r="G40" s="203"/>
      <c r="H40" s="204"/>
      <c r="I40" s="204"/>
      <c r="J40" s="204"/>
      <c r="K40" s="204"/>
      <c r="L40" s="205"/>
      <c r="M40" s="48"/>
      <c r="N40" s="12"/>
      <c r="O40" s="79"/>
      <c r="P40" s="67"/>
      <c r="Q40" s="225" t="s">
        <v>66</v>
      </c>
      <c r="R40" s="3"/>
      <c r="S40" s="188"/>
      <c r="T40" s="219"/>
      <c r="U40" s="220"/>
      <c r="V40" s="241"/>
      <c r="W40" s="242"/>
      <c r="X40" s="242"/>
      <c r="Y40" s="242"/>
      <c r="Z40" s="242"/>
      <c r="AA40" s="243"/>
    </row>
    <row r="41" spans="1:28" s="63" customFormat="1" ht="10.5" customHeight="1" x14ac:dyDescent="0.45">
      <c r="A41" s="11"/>
      <c r="B41" s="17"/>
      <c r="C41" s="17"/>
      <c r="D41" s="209"/>
      <c r="E41" s="55"/>
      <c r="F41" s="210">
        <v>7</v>
      </c>
      <c r="G41" s="211" t="s">
        <v>148</v>
      </c>
      <c r="H41" s="212"/>
      <c r="I41" s="212"/>
      <c r="J41" s="212"/>
      <c r="K41" s="212"/>
      <c r="L41" s="213"/>
      <c r="M41" s="259" t="s">
        <v>166</v>
      </c>
      <c r="N41" s="12"/>
      <c r="O41" s="82"/>
      <c r="P41" s="72"/>
      <c r="Q41" s="226"/>
      <c r="R41" s="4"/>
      <c r="S41" s="188">
        <v>7</v>
      </c>
      <c r="T41" s="217" t="s">
        <v>119</v>
      </c>
      <c r="U41" s="218"/>
      <c r="V41" s="241" t="s">
        <v>135</v>
      </c>
      <c r="W41" s="244"/>
      <c r="X41" s="244"/>
      <c r="Y41" s="244"/>
      <c r="Z41" s="244"/>
      <c r="AA41" s="245"/>
    </row>
    <row r="42" spans="1:28" s="63" customFormat="1" ht="10.5" customHeight="1" x14ac:dyDescent="0.45">
      <c r="A42" s="11"/>
      <c r="B42" s="17"/>
      <c r="C42" s="17"/>
      <c r="D42" s="11"/>
      <c r="E42" s="14"/>
      <c r="F42" s="210"/>
      <c r="G42" s="214"/>
      <c r="H42" s="215"/>
      <c r="I42" s="215"/>
      <c r="J42" s="215"/>
      <c r="K42" s="215"/>
      <c r="L42" s="216"/>
      <c r="M42" s="260"/>
      <c r="N42" s="12"/>
      <c r="O42" s="79"/>
      <c r="P42" s="72"/>
      <c r="Q42" s="1"/>
      <c r="R42" s="3"/>
      <c r="S42" s="188"/>
      <c r="T42" s="219"/>
      <c r="U42" s="220"/>
      <c r="V42" s="246"/>
      <c r="W42" s="244"/>
      <c r="X42" s="244"/>
      <c r="Y42" s="244"/>
      <c r="Z42" s="244"/>
      <c r="AA42" s="245"/>
    </row>
    <row r="43" spans="1:28" s="63" customFormat="1" ht="9.6" customHeight="1" x14ac:dyDescent="0.45">
      <c r="A43" s="11"/>
      <c r="B43" s="12"/>
      <c r="C43" s="48"/>
      <c r="D43" s="12"/>
      <c r="E43" s="55"/>
      <c r="F43" s="199">
        <v>8</v>
      </c>
      <c r="G43" s="200" t="s">
        <v>149</v>
      </c>
      <c r="H43" s="233"/>
      <c r="I43" s="233"/>
      <c r="J43" s="233"/>
      <c r="K43" s="233"/>
      <c r="L43" s="234"/>
      <c r="M43" s="12"/>
      <c r="N43" s="11"/>
      <c r="O43" s="79"/>
      <c r="P43" s="72"/>
      <c r="Q43" s="72"/>
      <c r="R43" s="71"/>
      <c r="S43" s="227">
        <v>8</v>
      </c>
      <c r="T43" s="228" t="s">
        <v>126</v>
      </c>
      <c r="U43" s="229"/>
      <c r="V43" s="238" t="s">
        <v>144</v>
      </c>
      <c r="W43" s="239"/>
      <c r="X43" s="239"/>
      <c r="Y43" s="239"/>
      <c r="Z43" s="239"/>
      <c r="AA43" s="240"/>
      <c r="AB43" s="257" t="s">
        <v>166</v>
      </c>
    </row>
    <row r="44" spans="1:28" s="63" customFormat="1" ht="9.6" customHeight="1" x14ac:dyDescent="0.45">
      <c r="A44" s="11"/>
      <c r="B44" s="12"/>
      <c r="C44" s="48"/>
      <c r="D44" s="12"/>
      <c r="E44" s="12"/>
      <c r="F44" s="199"/>
      <c r="G44" s="235"/>
      <c r="H44" s="236"/>
      <c r="I44" s="236"/>
      <c r="J44" s="236"/>
      <c r="K44" s="236"/>
      <c r="L44" s="237"/>
      <c r="M44" s="12"/>
      <c r="N44" s="11"/>
      <c r="O44" s="78"/>
      <c r="P44" s="6"/>
      <c r="Q44" s="6"/>
      <c r="R44" s="6"/>
      <c r="S44" s="227"/>
      <c r="T44" s="230"/>
      <c r="U44" s="231"/>
      <c r="V44" s="238"/>
      <c r="W44" s="239"/>
      <c r="X44" s="239"/>
      <c r="Y44" s="239"/>
      <c r="Z44" s="239"/>
      <c r="AA44" s="240"/>
      <c r="AB44" s="258"/>
    </row>
    <row r="45" spans="1:28" s="63" customFormat="1" ht="9.6" customHeight="1" x14ac:dyDescent="0.4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3"/>
      <c r="P45" s="12"/>
      <c r="Q45" s="12"/>
      <c r="R45" s="12"/>
      <c r="S45" s="12"/>
      <c r="T45" s="12"/>
      <c r="U45" s="70"/>
      <c r="V45" s="70"/>
      <c r="W45" s="70"/>
      <c r="X45" s="70"/>
      <c r="Y45" s="70"/>
      <c r="Z45" s="12"/>
      <c r="AA45" s="12"/>
    </row>
    <row r="46" spans="1:28" s="63" customFormat="1" ht="9.6" customHeight="1" x14ac:dyDescent="0.4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83"/>
      <c r="P46" s="12"/>
      <c r="Q46" s="12"/>
      <c r="R46" s="12"/>
      <c r="S46" s="12"/>
      <c r="T46" s="12"/>
      <c r="U46" s="70"/>
      <c r="V46" s="70"/>
      <c r="W46" s="70"/>
      <c r="X46" s="70"/>
      <c r="Y46" s="70"/>
      <c r="Z46" s="12"/>
      <c r="AA46" s="12"/>
    </row>
    <row r="47" spans="1:28" s="63" customFormat="1" ht="9.6" customHeight="1" x14ac:dyDescent="0.45">
      <c r="A47" s="11"/>
      <c r="B47" s="12"/>
      <c r="C47" s="191" t="s">
        <v>9</v>
      </c>
      <c r="D47" s="193" t="s">
        <v>151</v>
      </c>
      <c r="E47" s="194"/>
      <c r="F47" s="194"/>
      <c r="G47" s="194"/>
      <c r="H47" s="194"/>
      <c r="I47" s="194"/>
      <c r="J47" s="194"/>
      <c r="K47" s="194"/>
      <c r="L47" s="195"/>
      <c r="M47" s="12"/>
      <c r="N47" s="12"/>
      <c r="O47" s="78"/>
      <c r="P47" s="247" t="s">
        <v>60</v>
      </c>
      <c r="Q47" s="248" t="s">
        <v>151</v>
      </c>
      <c r="R47" s="249"/>
      <c r="S47" s="249"/>
      <c r="T47" s="249"/>
      <c r="U47" s="249"/>
      <c r="V47" s="249"/>
      <c r="W47" s="249"/>
      <c r="X47" s="249"/>
      <c r="Y47" s="250"/>
      <c r="Z47" s="87"/>
      <c r="AA47" s="87"/>
    </row>
    <row r="48" spans="1:28" s="63" customFormat="1" ht="9.6" customHeight="1" x14ac:dyDescent="0.45">
      <c r="A48" s="11"/>
      <c r="B48" s="12"/>
      <c r="C48" s="192"/>
      <c r="D48" s="196"/>
      <c r="E48" s="197"/>
      <c r="F48" s="197"/>
      <c r="G48" s="197"/>
      <c r="H48" s="197"/>
      <c r="I48" s="197"/>
      <c r="J48" s="197"/>
      <c r="K48" s="197"/>
      <c r="L48" s="198"/>
      <c r="M48" s="12"/>
      <c r="N48" s="12"/>
      <c r="O48" s="78"/>
      <c r="P48" s="192"/>
      <c r="Q48" s="251"/>
      <c r="R48" s="167"/>
      <c r="S48" s="167"/>
      <c r="T48" s="167"/>
      <c r="U48" s="167"/>
      <c r="V48" s="167"/>
      <c r="W48" s="167"/>
      <c r="X48" s="167"/>
      <c r="Y48" s="168"/>
      <c r="Z48" s="87"/>
      <c r="AA48" s="87"/>
    </row>
    <row r="49" spans="1:28" s="63" customFormat="1" ht="9.6" customHeight="1" x14ac:dyDescent="0.45">
      <c r="A49" s="11"/>
      <c r="B49" s="12"/>
      <c r="C49" s="48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79"/>
      <c r="P49" s="72"/>
      <c r="Q49" s="1"/>
      <c r="R49" s="1"/>
      <c r="S49" s="1"/>
      <c r="T49" s="1"/>
      <c r="U49" s="1"/>
      <c r="V49" s="1"/>
      <c r="W49" s="1"/>
      <c r="X49" s="1"/>
      <c r="Y49" s="1"/>
      <c r="Z49" s="72"/>
      <c r="AA49" s="72"/>
    </row>
    <row r="50" spans="1:28" s="63" customFormat="1" ht="9.6" customHeight="1" x14ac:dyDescent="0.45">
      <c r="A50" s="11"/>
      <c r="B50" s="12"/>
      <c r="C50" s="48"/>
      <c r="D50" s="11"/>
      <c r="E50" s="56"/>
      <c r="F50" s="199">
        <v>1</v>
      </c>
      <c r="G50" s="200" t="s">
        <v>152</v>
      </c>
      <c r="H50" s="201"/>
      <c r="I50" s="201"/>
      <c r="J50" s="201"/>
      <c r="K50" s="201"/>
      <c r="L50" s="202"/>
      <c r="M50" s="12"/>
      <c r="N50" s="12"/>
      <c r="O50" s="79"/>
      <c r="P50" s="72"/>
      <c r="Q50" s="1"/>
      <c r="R50" s="1"/>
      <c r="S50" s="227">
        <v>1</v>
      </c>
      <c r="T50" s="228" t="s">
        <v>111</v>
      </c>
      <c r="U50" s="229"/>
      <c r="V50" s="211" t="s">
        <v>155</v>
      </c>
      <c r="W50" s="212"/>
      <c r="X50" s="212"/>
      <c r="Y50" s="212"/>
      <c r="Z50" s="212"/>
      <c r="AA50" s="213"/>
      <c r="AB50" s="259" t="s">
        <v>166</v>
      </c>
    </row>
    <row r="51" spans="1:28" s="63" customFormat="1" ht="9.6" customHeight="1" x14ac:dyDescent="0.45">
      <c r="A51" s="11"/>
      <c r="B51" s="12"/>
      <c r="C51" s="12"/>
      <c r="D51" s="16"/>
      <c r="E51" s="14"/>
      <c r="F51" s="199"/>
      <c r="G51" s="203"/>
      <c r="H51" s="204"/>
      <c r="I51" s="204"/>
      <c r="J51" s="204"/>
      <c r="K51" s="204"/>
      <c r="L51" s="205"/>
      <c r="M51" s="12"/>
      <c r="N51" s="12"/>
      <c r="O51" s="79"/>
      <c r="P51" s="72"/>
      <c r="Q51" s="65"/>
      <c r="R51" s="14"/>
      <c r="S51" s="227"/>
      <c r="T51" s="230"/>
      <c r="U51" s="231"/>
      <c r="V51" s="214"/>
      <c r="W51" s="215"/>
      <c r="X51" s="215"/>
      <c r="Y51" s="215"/>
      <c r="Z51" s="215"/>
      <c r="AA51" s="216"/>
      <c r="AB51" s="260"/>
    </row>
    <row r="52" spans="1:28" s="63" customFormat="1" ht="9.6" customHeight="1" x14ac:dyDescent="0.45">
      <c r="A52" s="11"/>
      <c r="B52" s="12"/>
      <c r="C52" s="48"/>
      <c r="D52" s="42"/>
      <c r="E52" s="55"/>
      <c r="F52" s="190">
        <v>2</v>
      </c>
      <c r="G52" s="200" t="s">
        <v>153</v>
      </c>
      <c r="H52" s="201"/>
      <c r="I52" s="201"/>
      <c r="J52" s="201"/>
      <c r="K52" s="201"/>
      <c r="L52" s="202"/>
      <c r="M52" s="12"/>
      <c r="N52" s="12"/>
      <c r="O52" s="80"/>
      <c r="P52" s="67"/>
      <c r="Q52" s="68"/>
      <c r="R52" s="55"/>
      <c r="S52" s="188">
        <v>2</v>
      </c>
      <c r="T52" s="217" t="s">
        <v>118</v>
      </c>
      <c r="U52" s="218"/>
      <c r="V52" s="200" t="s">
        <v>161</v>
      </c>
      <c r="W52" s="201"/>
      <c r="X52" s="201"/>
      <c r="Y52" s="201"/>
      <c r="Z52" s="201"/>
      <c r="AA52" s="202"/>
    </row>
    <row r="53" spans="1:28" s="63" customFormat="1" ht="9.6" customHeight="1" x14ac:dyDescent="0.45">
      <c r="A53" s="11"/>
      <c r="B53" s="12"/>
      <c r="C53" s="12"/>
      <c r="D53" s="208" t="s">
        <v>67</v>
      </c>
      <c r="E53" s="14"/>
      <c r="F53" s="190"/>
      <c r="G53" s="203"/>
      <c r="H53" s="204"/>
      <c r="I53" s="204"/>
      <c r="J53" s="204"/>
      <c r="K53" s="204"/>
      <c r="L53" s="205"/>
      <c r="M53" s="12"/>
      <c r="N53" s="12"/>
      <c r="O53" s="80"/>
      <c r="P53" s="67"/>
      <c r="Q53" s="208" t="s">
        <v>70</v>
      </c>
      <c r="R53" s="14"/>
      <c r="S53" s="188"/>
      <c r="T53" s="219"/>
      <c r="U53" s="220"/>
      <c r="V53" s="203"/>
      <c r="W53" s="204"/>
      <c r="X53" s="204"/>
      <c r="Y53" s="204"/>
      <c r="Z53" s="204"/>
      <c r="AA53" s="205"/>
    </row>
    <row r="54" spans="1:28" s="63" customFormat="1" ht="9.6" customHeight="1" x14ac:dyDescent="0.45">
      <c r="A54" s="11"/>
      <c r="B54" s="12"/>
      <c r="C54" s="12"/>
      <c r="D54" s="209"/>
      <c r="E54" s="55"/>
      <c r="F54" s="187">
        <v>3</v>
      </c>
      <c r="G54" s="200" t="s">
        <v>154</v>
      </c>
      <c r="H54" s="201"/>
      <c r="I54" s="201"/>
      <c r="J54" s="201"/>
      <c r="K54" s="201"/>
      <c r="L54" s="202"/>
      <c r="M54" s="12"/>
      <c r="N54" s="12"/>
      <c r="O54" s="79"/>
      <c r="P54" s="67"/>
      <c r="Q54" s="209"/>
      <c r="R54" s="55"/>
      <c r="S54" s="221">
        <v>3</v>
      </c>
      <c r="T54" s="217" t="s">
        <v>125</v>
      </c>
      <c r="U54" s="222"/>
      <c r="V54" s="200" t="s">
        <v>140</v>
      </c>
      <c r="W54" s="201"/>
      <c r="X54" s="201"/>
      <c r="Y54" s="201"/>
      <c r="Z54" s="201"/>
      <c r="AA54" s="202"/>
      <c r="AB54" s="259"/>
    </row>
    <row r="55" spans="1:28" s="63" customFormat="1" ht="9.6" customHeight="1" x14ac:dyDescent="0.45">
      <c r="A55" s="11"/>
      <c r="B55" s="12"/>
      <c r="C55" s="12"/>
      <c r="D55" s="11"/>
      <c r="E55" s="14"/>
      <c r="F55" s="187"/>
      <c r="G55" s="203"/>
      <c r="H55" s="204"/>
      <c r="I55" s="204"/>
      <c r="J55" s="204"/>
      <c r="K55" s="204"/>
      <c r="L55" s="205"/>
      <c r="M55" s="12"/>
      <c r="N55" s="12"/>
      <c r="O55" s="81"/>
      <c r="P55" s="67"/>
      <c r="Q55" s="12"/>
      <c r="R55" s="14"/>
      <c r="S55" s="221"/>
      <c r="T55" s="223"/>
      <c r="U55" s="224"/>
      <c r="V55" s="203"/>
      <c r="W55" s="204"/>
      <c r="X55" s="204"/>
      <c r="Y55" s="204"/>
      <c r="Z55" s="204"/>
      <c r="AA55" s="205"/>
      <c r="AB55" s="260"/>
    </row>
    <row r="56" spans="1:28" s="63" customFormat="1" ht="9.6" customHeight="1" x14ac:dyDescent="0.45">
      <c r="A56" s="11"/>
      <c r="B56" s="12"/>
      <c r="C56" s="12"/>
      <c r="D56" s="12"/>
      <c r="E56" s="55"/>
      <c r="F56" s="210">
        <v>4</v>
      </c>
      <c r="G56" s="211" t="s">
        <v>155</v>
      </c>
      <c r="H56" s="212"/>
      <c r="I56" s="212"/>
      <c r="J56" s="212"/>
      <c r="K56" s="212"/>
      <c r="L56" s="213"/>
      <c r="M56" s="259" t="s">
        <v>166</v>
      </c>
      <c r="N56" s="12"/>
      <c r="O56" s="81"/>
      <c r="P56" s="67"/>
      <c r="Q56" s="12"/>
      <c r="R56" s="55"/>
      <c r="S56" s="221">
        <v>4</v>
      </c>
      <c r="T56" s="217" t="s">
        <v>110</v>
      </c>
      <c r="U56" s="222"/>
      <c r="V56" s="200" t="s">
        <v>149</v>
      </c>
      <c r="W56" s="233"/>
      <c r="X56" s="233"/>
      <c r="Y56" s="233"/>
      <c r="Z56" s="233"/>
      <c r="AA56" s="234"/>
      <c r="AB56" s="264"/>
    </row>
    <row r="57" spans="1:28" s="63" customFormat="1" ht="9.6" customHeight="1" x14ac:dyDescent="0.45">
      <c r="A57" s="11"/>
      <c r="B57" s="12"/>
      <c r="C57" s="12"/>
      <c r="D57" s="15"/>
      <c r="E57" s="11"/>
      <c r="F57" s="210"/>
      <c r="G57" s="214"/>
      <c r="H57" s="215"/>
      <c r="I57" s="215"/>
      <c r="J57" s="215"/>
      <c r="K57" s="215"/>
      <c r="L57" s="216"/>
      <c r="M57" s="260"/>
      <c r="N57" s="12"/>
      <c r="O57" s="81"/>
      <c r="P57" s="67"/>
      <c r="Q57" s="7"/>
      <c r="R57" s="1"/>
      <c r="S57" s="221"/>
      <c r="T57" s="223"/>
      <c r="U57" s="224"/>
      <c r="V57" s="235"/>
      <c r="W57" s="236"/>
      <c r="X57" s="236"/>
      <c r="Y57" s="236"/>
      <c r="Z57" s="236"/>
      <c r="AA57" s="237"/>
      <c r="AB57" s="264"/>
    </row>
    <row r="58" spans="1:28" s="63" customFormat="1" ht="9.6" customHeight="1" x14ac:dyDescent="0.45">
      <c r="A58" s="11"/>
      <c r="B58" s="12"/>
      <c r="C58" s="12"/>
      <c r="D58" s="16"/>
      <c r="E58" s="56"/>
      <c r="F58" s="199">
        <v>5</v>
      </c>
      <c r="G58" s="200" t="s">
        <v>156</v>
      </c>
      <c r="H58" s="201"/>
      <c r="I58" s="201"/>
      <c r="J58" s="201"/>
      <c r="K58" s="201"/>
      <c r="L58" s="202"/>
      <c r="M58" s="12"/>
      <c r="N58" s="12"/>
      <c r="O58" s="81"/>
      <c r="P58" s="67"/>
      <c r="Q58" s="7"/>
      <c r="R58" s="1"/>
      <c r="S58" s="232">
        <v>5</v>
      </c>
      <c r="T58" s="217" t="s">
        <v>123</v>
      </c>
      <c r="U58" s="218"/>
      <c r="V58" s="200" t="s">
        <v>163</v>
      </c>
      <c r="W58" s="201"/>
      <c r="X58" s="201"/>
      <c r="Y58" s="201"/>
      <c r="Z58" s="201"/>
      <c r="AA58" s="202"/>
    </row>
    <row r="59" spans="1:28" s="63" customFormat="1" ht="9.6" customHeight="1" x14ac:dyDescent="0.45">
      <c r="A59" s="11"/>
      <c r="B59" s="12"/>
      <c r="C59" s="48"/>
      <c r="D59" s="16"/>
      <c r="E59" s="14"/>
      <c r="F59" s="199"/>
      <c r="G59" s="203"/>
      <c r="H59" s="204"/>
      <c r="I59" s="204"/>
      <c r="J59" s="204"/>
      <c r="K59" s="204"/>
      <c r="L59" s="205"/>
      <c r="M59" s="12"/>
      <c r="N59" s="12"/>
      <c r="O59" s="79"/>
      <c r="P59" s="67"/>
      <c r="Q59" s="7"/>
      <c r="R59" s="3"/>
      <c r="S59" s="232"/>
      <c r="T59" s="219"/>
      <c r="U59" s="220"/>
      <c r="V59" s="203"/>
      <c r="W59" s="204"/>
      <c r="X59" s="204"/>
      <c r="Y59" s="204"/>
      <c r="Z59" s="204"/>
      <c r="AA59" s="205"/>
    </row>
    <row r="60" spans="1:28" s="63" customFormat="1" ht="9.6" customHeight="1" x14ac:dyDescent="0.45">
      <c r="A60" s="11"/>
      <c r="B60" s="12"/>
      <c r="C60" s="12"/>
      <c r="D60" s="42"/>
      <c r="E60" s="55"/>
      <c r="F60" s="199">
        <v>6</v>
      </c>
      <c r="G60" s="200" t="s">
        <v>157</v>
      </c>
      <c r="H60" s="201"/>
      <c r="I60" s="201"/>
      <c r="J60" s="201"/>
      <c r="K60" s="201"/>
      <c r="L60" s="202"/>
      <c r="M60" s="12"/>
      <c r="N60" s="12"/>
      <c r="O60" s="79"/>
      <c r="P60" s="67"/>
      <c r="Q60" s="69"/>
      <c r="R60" s="4"/>
      <c r="S60" s="232">
        <v>6</v>
      </c>
      <c r="T60" s="217" t="s">
        <v>108</v>
      </c>
      <c r="U60" s="218"/>
      <c r="V60" s="200" t="s">
        <v>141</v>
      </c>
      <c r="W60" s="233"/>
      <c r="X60" s="233"/>
      <c r="Y60" s="233"/>
      <c r="Z60" s="233"/>
      <c r="AA60" s="234"/>
    </row>
    <row r="61" spans="1:28" s="63" customFormat="1" ht="9.6" customHeight="1" x14ac:dyDescent="0.45">
      <c r="A61" s="11"/>
      <c r="B61" s="12"/>
      <c r="C61" s="48"/>
      <c r="D61" s="208" t="s">
        <v>68</v>
      </c>
      <c r="E61" s="14"/>
      <c r="F61" s="199"/>
      <c r="G61" s="203"/>
      <c r="H61" s="204"/>
      <c r="I61" s="204"/>
      <c r="J61" s="204"/>
      <c r="K61" s="204"/>
      <c r="L61" s="205"/>
      <c r="M61" s="12"/>
      <c r="N61" s="12"/>
      <c r="O61" s="79"/>
      <c r="P61" s="67"/>
      <c r="Q61" s="225" t="s">
        <v>193</v>
      </c>
      <c r="R61" s="3"/>
      <c r="S61" s="232"/>
      <c r="T61" s="219"/>
      <c r="U61" s="220"/>
      <c r="V61" s="235"/>
      <c r="W61" s="236"/>
      <c r="X61" s="236"/>
      <c r="Y61" s="236"/>
      <c r="Z61" s="236"/>
      <c r="AA61" s="237"/>
    </row>
    <row r="62" spans="1:28" s="63" customFormat="1" ht="9.6" customHeight="1" x14ac:dyDescent="0.45">
      <c r="A62" s="11"/>
      <c r="B62" s="12"/>
      <c r="C62" s="12"/>
      <c r="D62" s="209"/>
      <c r="E62" s="55"/>
      <c r="F62" s="199">
        <v>7</v>
      </c>
      <c r="G62" s="200" t="s">
        <v>158</v>
      </c>
      <c r="H62" s="201"/>
      <c r="I62" s="201"/>
      <c r="J62" s="201"/>
      <c r="K62" s="201"/>
      <c r="L62" s="202"/>
      <c r="M62" s="12"/>
      <c r="N62" s="12"/>
      <c r="O62" s="82"/>
      <c r="P62" s="72"/>
      <c r="Q62" s="226"/>
      <c r="R62" s="4"/>
      <c r="S62" s="221">
        <v>7</v>
      </c>
      <c r="T62" s="217" t="s">
        <v>115</v>
      </c>
      <c r="U62" s="222"/>
      <c r="V62" s="200" t="s">
        <v>146</v>
      </c>
      <c r="W62" s="201"/>
      <c r="X62" s="201"/>
      <c r="Y62" s="201"/>
      <c r="Z62" s="201"/>
      <c r="AA62" s="202"/>
    </row>
    <row r="63" spans="1:28" s="63" customFormat="1" ht="9.6" customHeight="1" x14ac:dyDescent="0.45">
      <c r="A63" s="11"/>
      <c r="B63" s="12"/>
      <c r="C63" s="12"/>
      <c r="D63" s="11"/>
      <c r="E63" s="14"/>
      <c r="F63" s="199"/>
      <c r="G63" s="203"/>
      <c r="H63" s="204"/>
      <c r="I63" s="204"/>
      <c r="J63" s="204"/>
      <c r="K63" s="204"/>
      <c r="L63" s="205"/>
      <c r="M63" s="12"/>
      <c r="N63" s="12"/>
      <c r="O63" s="79"/>
      <c r="P63" s="72"/>
      <c r="Q63" s="1"/>
      <c r="R63" s="3"/>
      <c r="S63" s="221"/>
      <c r="T63" s="223"/>
      <c r="U63" s="224"/>
      <c r="V63" s="203"/>
      <c r="W63" s="204"/>
      <c r="X63" s="204"/>
      <c r="Y63" s="204"/>
      <c r="Z63" s="204"/>
      <c r="AA63" s="205"/>
    </row>
    <row r="64" spans="1:28" s="63" customFormat="1" ht="9.6" customHeight="1" x14ac:dyDescent="0.45">
      <c r="A64" s="11"/>
      <c r="B64" s="12"/>
      <c r="C64" s="12"/>
      <c r="D64" s="12"/>
      <c r="E64" s="55"/>
      <c r="F64" s="199">
        <v>8</v>
      </c>
      <c r="G64" s="200" t="s">
        <v>159</v>
      </c>
      <c r="H64" s="233"/>
      <c r="I64" s="233"/>
      <c r="J64" s="233"/>
      <c r="K64" s="233"/>
      <c r="L64" s="234"/>
      <c r="M64" s="12"/>
      <c r="N64" s="12"/>
      <c r="O64" s="79"/>
      <c r="P64" s="72"/>
      <c r="Q64" s="72"/>
      <c r="R64" s="71"/>
      <c r="S64" s="187">
        <v>8</v>
      </c>
      <c r="T64" s="217" t="s">
        <v>122</v>
      </c>
      <c r="U64" s="222"/>
      <c r="V64" s="200" t="s">
        <v>159</v>
      </c>
      <c r="W64" s="233"/>
      <c r="X64" s="233"/>
      <c r="Y64" s="233"/>
      <c r="Z64" s="233"/>
      <c r="AA64" s="234"/>
    </row>
    <row r="65" spans="1:28" s="63" customFormat="1" ht="9.6" customHeight="1" x14ac:dyDescent="0.45">
      <c r="A65" s="11"/>
      <c r="B65" s="12"/>
      <c r="C65" s="12"/>
      <c r="D65" s="12"/>
      <c r="E65" s="12"/>
      <c r="F65" s="199"/>
      <c r="G65" s="235"/>
      <c r="H65" s="236"/>
      <c r="I65" s="236"/>
      <c r="J65" s="236"/>
      <c r="K65" s="236"/>
      <c r="L65" s="237"/>
      <c r="M65" s="12"/>
      <c r="N65" s="12"/>
      <c r="O65" s="78"/>
      <c r="P65" s="6"/>
      <c r="Q65" s="6"/>
      <c r="R65" s="6"/>
      <c r="S65" s="187"/>
      <c r="T65" s="223"/>
      <c r="U65" s="224"/>
      <c r="V65" s="235"/>
      <c r="W65" s="236"/>
      <c r="X65" s="236"/>
      <c r="Y65" s="236"/>
      <c r="Z65" s="236"/>
      <c r="AA65" s="237"/>
    </row>
    <row r="66" spans="1:28" s="63" customFormat="1" ht="9.6" customHeight="1" x14ac:dyDescent="0.45">
      <c r="A66" s="11"/>
      <c r="B66" s="12"/>
      <c r="C66" s="48"/>
      <c r="D66" s="48"/>
      <c r="E66" s="48"/>
      <c r="F66" s="48"/>
      <c r="G66" s="48"/>
      <c r="H66" s="48"/>
      <c r="I66" s="48"/>
      <c r="J66" s="11"/>
      <c r="K66" s="11"/>
      <c r="L66" s="11"/>
      <c r="M66" s="12"/>
      <c r="N66" s="12"/>
      <c r="O66" s="78"/>
      <c r="P66" s="6"/>
      <c r="Q66" s="6"/>
      <c r="R66" s="6"/>
      <c r="S66" s="5"/>
      <c r="T66" s="5"/>
      <c r="U66" s="5"/>
      <c r="V66" s="5"/>
      <c r="W66" s="5"/>
      <c r="X66" s="5"/>
      <c r="Y66" s="5"/>
      <c r="Z66" s="5"/>
      <c r="AA66" s="5"/>
    </row>
    <row r="67" spans="1:28" s="63" customFormat="1" ht="9.6" customHeight="1" x14ac:dyDescent="0.45">
      <c r="A67" s="11"/>
      <c r="B67" s="12"/>
      <c r="C67" s="48"/>
      <c r="D67" s="48"/>
      <c r="E67" s="48"/>
      <c r="F67" s="48"/>
      <c r="G67" s="48"/>
      <c r="H67" s="48"/>
      <c r="I67" s="48"/>
      <c r="J67" s="11"/>
      <c r="K67" s="11"/>
      <c r="L67" s="11"/>
      <c r="M67" s="12"/>
      <c r="N67" s="12"/>
      <c r="O67" s="79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8" s="63" customFormat="1" ht="9.6" customHeight="1" x14ac:dyDescent="0.45">
      <c r="A68" s="11"/>
      <c r="B68" s="12"/>
      <c r="C68" s="191" t="s">
        <v>2</v>
      </c>
      <c r="D68" s="193" t="s">
        <v>160</v>
      </c>
      <c r="E68" s="194"/>
      <c r="F68" s="194"/>
      <c r="G68" s="194"/>
      <c r="H68" s="194"/>
      <c r="I68" s="194"/>
      <c r="J68" s="194"/>
      <c r="K68" s="194"/>
      <c r="L68" s="195"/>
      <c r="M68" s="12"/>
      <c r="N68" s="12"/>
      <c r="O68" s="78"/>
      <c r="P68" s="247" t="s">
        <v>61</v>
      </c>
      <c r="Q68" s="248" t="s">
        <v>195</v>
      </c>
      <c r="R68" s="249"/>
      <c r="S68" s="249"/>
      <c r="T68" s="249"/>
      <c r="U68" s="249"/>
      <c r="V68" s="249"/>
      <c r="W68" s="249"/>
      <c r="X68" s="249"/>
      <c r="Y68" s="250"/>
      <c r="Z68" s="87"/>
      <c r="AA68" s="87"/>
    </row>
    <row r="69" spans="1:28" s="63" customFormat="1" ht="9.6" customHeight="1" x14ac:dyDescent="0.45">
      <c r="A69" s="11"/>
      <c r="B69" s="12"/>
      <c r="C69" s="192"/>
      <c r="D69" s="196"/>
      <c r="E69" s="197"/>
      <c r="F69" s="197"/>
      <c r="G69" s="197"/>
      <c r="H69" s="197"/>
      <c r="I69" s="197"/>
      <c r="J69" s="197"/>
      <c r="K69" s="197"/>
      <c r="L69" s="198"/>
      <c r="M69" s="12"/>
      <c r="N69" s="12"/>
      <c r="O69" s="78"/>
      <c r="P69" s="192"/>
      <c r="Q69" s="251"/>
      <c r="R69" s="167"/>
      <c r="S69" s="167"/>
      <c r="T69" s="167"/>
      <c r="U69" s="167"/>
      <c r="V69" s="167"/>
      <c r="W69" s="167"/>
      <c r="X69" s="167"/>
      <c r="Y69" s="168"/>
      <c r="Z69" s="87"/>
      <c r="AA69" s="87"/>
    </row>
    <row r="70" spans="1:28" s="63" customFormat="1" ht="9.6" customHeight="1" x14ac:dyDescent="0.45">
      <c r="A70" s="11"/>
      <c r="B70" s="12"/>
      <c r="C70" s="48"/>
      <c r="D70" s="11"/>
      <c r="E70" s="11" t="s">
        <v>7</v>
      </c>
      <c r="F70" s="11"/>
      <c r="G70" s="11"/>
      <c r="H70" s="11"/>
      <c r="I70" s="11"/>
      <c r="J70" s="11"/>
      <c r="K70" s="11"/>
      <c r="L70" s="11"/>
      <c r="M70" s="12"/>
      <c r="N70" s="12"/>
      <c r="O70" s="79"/>
      <c r="P70" s="72"/>
      <c r="Q70" s="1"/>
      <c r="R70" s="1"/>
      <c r="S70" s="1"/>
      <c r="T70" s="1"/>
      <c r="U70" s="1"/>
      <c r="V70" s="1"/>
      <c r="W70" s="1"/>
      <c r="X70" s="1"/>
      <c r="Y70" s="1"/>
      <c r="Z70" s="72"/>
      <c r="AA70" s="72"/>
    </row>
    <row r="71" spans="1:28" s="63" customFormat="1" ht="9.6" customHeight="1" x14ac:dyDescent="0.45">
      <c r="A71" s="11"/>
      <c r="B71" s="12"/>
      <c r="C71" s="12"/>
      <c r="D71" s="16"/>
      <c r="E71" s="56"/>
      <c r="F71" s="199">
        <v>1</v>
      </c>
      <c r="G71" s="200" t="s">
        <v>161</v>
      </c>
      <c r="H71" s="201"/>
      <c r="I71" s="201"/>
      <c r="J71" s="201"/>
      <c r="K71" s="201"/>
      <c r="L71" s="202"/>
      <c r="M71" s="12"/>
      <c r="N71" s="12"/>
      <c r="O71" s="81"/>
      <c r="P71" s="67"/>
      <c r="Q71" s="7"/>
      <c r="R71" s="1"/>
      <c r="S71" s="188">
        <v>1</v>
      </c>
      <c r="T71" s="217" t="s">
        <v>117</v>
      </c>
      <c r="U71" s="218"/>
      <c r="V71" s="200" t="s">
        <v>156</v>
      </c>
      <c r="W71" s="201"/>
      <c r="X71" s="201"/>
      <c r="Y71" s="201"/>
      <c r="Z71" s="201"/>
      <c r="AA71" s="202"/>
    </row>
    <row r="72" spans="1:28" s="63" customFormat="1" ht="9.6" customHeight="1" x14ac:dyDescent="0.45">
      <c r="A72" s="11"/>
      <c r="B72" s="12"/>
      <c r="C72" s="48"/>
      <c r="D72" s="16"/>
      <c r="E72" s="14"/>
      <c r="F72" s="199"/>
      <c r="G72" s="203"/>
      <c r="H72" s="204"/>
      <c r="I72" s="204"/>
      <c r="J72" s="204"/>
      <c r="K72" s="204"/>
      <c r="L72" s="205"/>
      <c r="M72" s="12"/>
      <c r="N72" s="12"/>
      <c r="O72" s="79"/>
      <c r="P72" s="67"/>
      <c r="Q72" s="7"/>
      <c r="R72" s="3"/>
      <c r="S72" s="188"/>
      <c r="T72" s="219"/>
      <c r="U72" s="220"/>
      <c r="V72" s="203"/>
      <c r="W72" s="204"/>
      <c r="X72" s="204"/>
      <c r="Y72" s="204"/>
      <c r="Z72" s="204"/>
      <c r="AA72" s="205"/>
    </row>
    <row r="73" spans="1:28" s="63" customFormat="1" ht="9.6" customHeight="1" x14ac:dyDescent="0.45">
      <c r="A73" s="11"/>
      <c r="B73" s="12"/>
      <c r="C73" s="12"/>
      <c r="D73" s="42"/>
      <c r="E73" s="55"/>
      <c r="F73" s="210">
        <v>2</v>
      </c>
      <c r="G73" s="211" t="s">
        <v>162</v>
      </c>
      <c r="H73" s="212"/>
      <c r="I73" s="212"/>
      <c r="J73" s="212"/>
      <c r="K73" s="212"/>
      <c r="L73" s="213"/>
      <c r="M73" s="259" t="s">
        <v>166</v>
      </c>
      <c r="N73" s="12"/>
      <c r="O73" s="79"/>
      <c r="P73" s="67"/>
      <c r="Q73" s="69"/>
      <c r="R73" s="4"/>
      <c r="S73" s="188">
        <v>2</v>
      </c>
      <c r="T73" s="217" t="s">
        <v>124</v>
      </c>
      <c r="U73" s="218"/>
      <c r="V73" s="200" t="s">
        <v>136</v>
      </c>
      <c r="W73" s="201"/>
      <c r="X73" s="201"/>
      <c r="Y73" s="201"/>
      <c r="Z73" s="201"/>
      <c r="AA73" s="202"/>
    </row>
    <row r="74" spans="1:28" s="63" customFormat="1" ht="9.6" customHeight="1" x14ac:dyDescent="0.45">
      <c r="A74" s="11"/>
      <c r="B74" s="12"/>
      <c r="C74" s="48"/>
      <c r="D74" s="208" t="s">
        <v>69</v>
      </c>
      <c r="E74" s="14"/>
      <c r="F74" s="210"/>
      <c r="G74" s="214"/>
      <c r="H74" s="215"/>
      <c r="I74" s="215"/>
      <c r="J74" s="215"/>
      <c r="K74" s="215"/>
      <c r="L74" s="216"/>
      <c r="M74" s="260"/>
      <c r="N74" s="12"/>
      <c r="O74" s="79"/>
      <c r="P74" s="67"/>
      <c r="Q74" s="225" t="s">
        <v>194</v>
      </c>
      <c r="R74" s="3"/>
      <c r="S74" s="188"/>
      <c r="T74" s="219"/>
      <c r="U74" s="220"/>
      <c r="V74" s="203"/>
      <c r="W74" s="204"/>
      <c r="X74" s="204"/>
      <c r="Y74" s="204"/>
      <c r="Z74" s="204"/>
      <c r="AA74" s="205"/>
    </row>
    <row r="75" spans="1:28" s="63" customFormat="1" ht="9.6" customHeight="1" x14ac:dyDescent="0.45">
      <c r="A75" s="11"/>
      <c r="B75" s="12"/>
      <c r="C75" s="12"/>
      <c r="D75" s="209"/>
      <c r="E75" s="55"/>
      <c r="F75" s="190">
        <v>3</v>
      </c>
      <c r="G75" s="200" t="s">
        <v>163</v>
      </c>
      <c r="H75" s="201"/>
      <c r="I75" s="201"/>
      <c r="J75" s="201"/>
      <c r="K75" s="201"/>
      <c r="L75" s="202"/>
      <c r="M75" s="12"/>
      <c r="N75" s="12"/>
      <c r="O75" s="82"/>
      <c r="P75" s="72"/>
      <c r="Q75" s="226"/>
      <c r="R75" s="4"/>
      <c r="S75" s="227">
        <v>3</v>
      </c>
      <c r="T75" s="228" t="s">
        <v>109</v>
      </c>
      <c r="U75" s="229"/>
      <c r="V75" s="211" t="s">
        <v>145</v>
      </c>
      <c r="W75" s="212"/>
      <c r="X75" s="212"/>
      <c r="Y75" s="212"/>
      <c r="Z75" s="212"/>
      <c r="AA75" s="213"/>
      <c r="AB75" s="259" t="s">
        <v>166</v>
      </c>
    </row>
    <row r="76" spans="1:28" s="63" customFormat="1" ht="9.6" customHeight="1" x14ac:dyDescent="0.45">
      <c r="A76" s="11"/>
      <c r="B76" s="12"/>
      <c r="C76" s="12"/>
      <c r="D76" s="11"/>
      <c r="E76" s="14"/>
      <c r="F76" s="190"/>
      <c r="G76" s="203"/>
      <c r="H76" s="204"/>
      <c r="I76" s="204"/>
      <c r="J76" s="204"/>
      <c r="K76" s="204"/>
      <c r="L76" s="205"/>
      <c r="M76" s="12"/>
      <c r="N76" s="12"/>
      <c r="O76" s="79"/>
      <c r="P76" s="72"/>
      <c r="Q76" s="1"/>
      <c r="R76" s="3"/>
      <c r="S76" s="227"/>
      <c r="T76" s="230"/>
      <c r="U76" s="231"/>
      <c r="V76" s="214"/>
      <c r="W76" s="215"/>
      <c r="X76" s="215"/>
      <c r="Y76" s="215"/>
      <c r="Z76" s="215"/>
      <c r="AA76" s="216"/>
      <c r="AB76" s="260"/>
    </row>
    <row r="77" spans="1:28" s="63" customFormat="1" ht="9.6" customHeight="1" x14ac:dyDescent="0.45">
      <c r="A77" s="11"/>
      <c r="B77" s="12"/>
      <c r="C77" s="11"/>
      <c r="D77" s="12"/>
      <c r="E77" s="55"/>
      <c r="F77" s="199">
        <v>4</v>
      </c>
      <c r="G77" s="200" t="s">
        <v>164</v>
      </c>
      <c r="H77" s="201"/>
      <c r="I77" s="201"/>
      <c r="J77" s="201"/>
      <c r="K77" s="201"/>
      <c r="L77" s="202"/>
      <c r="M77" s="12"/>
      <c r="N77" s="12"/>
      <c r="O77" s="79"/>
      <c r="P77" s="72"/>
      <c r="Q77" s="72"/>
      <c r="R77" s="71"/>
      <c r="S77" s="188">
        <v>4</v>
      </c>
      <c r="T77" s="217" t="s">
        <v>116</v>
      </c>
      <c r="U77" s="218"/>
      <c r="V77" s="200" t="s">
        <v>154</v>
      </c>
      <c r="W77" s="201"/>
      <c r="X77" s="201"/>
      <c r="Y77" s="201"/>
      <c r="Z77" s="201"/>
      <c r="AA77" s="202"/>
      <c r="AB77" s="264"/>
    </row>
    <row r="78" spans="1:28" s="63" customFormat="1" ht="9.6" customHeight="1" x14ac:dyDescent="0.45">
      <c r="A78" s="11"/>
      <c r="B78" s="12"/>
      <c r="C78" s="11"/>
      <c r="D78" s="12"/>
      <c r="E78" s="12"/>
      <c r="F78" s="199"/>
      <c r="G78" s="203"/>
      <c r="H78" s="204"/>
      <c r="I78" s="204"/>
      <c r="J78" s="204"/>
      <c r="K78" s="204"/>
      <c r="L78" s="205"/>
      <c r="M78" s="12"/>
      <c r="N78" s="12"/>
      <c r="O78" s="78"/>
      <c r="P78" s="6"/>
      <c r="Q78" s="6"/>
      <c r="R78" s="6"/>
      <c r="S78" s="188"/>
      <c r="T78" s="219"/>
      <c r="U78" s="220"/>
      <c r="V78" s="203"/>
      <c r="W78" s="204"/>
      <c r="X78" s="204"/>
      <c r="Y78" s="204"/>
      <c r="Z78" s="204"/>
      <c r="AA78" s="205"/>
      <c r="AB78" s="264"/>
    </row>
    <row r="79" spans="1:28" s="63" customFormat="1" ht="9" customHeight="1" x14ac:dyDescent="0.4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83"/>
      <c r="P79" s="270" t="s">
        <v>203</v>
      </c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</row>
    <row r="80" spans="1:28" s="63" customFormat="1" ht="9" customHeight="1" x14ac:dyDescent="0.4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83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</row>
    <row r="81" spans="1:29" s="66" customFormat="1" ht="11.4" customHeight="1" x14ac:dyDescent="0.4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71" t="s">
        <v>202</v>
      </c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</row>
    <row r="82" spans="1:29" s="63" customFormat="1" ht="9" customHeight="1" x14ac:dyDescent="0.4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</row>
    <row r="83" spans="1:29" ht="18.75" customHeight="1" x14ac:dyDescent="0.45">
      <c r="A83" s="207" t="s">
        <v>179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</row>
    <row r="84" spans="1:29" ht="18.75" customHeight="1" x14ac:dyDescent="0.4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9" x14ac:dyDescent="0.45">
      <c r="A85" s="169" t="s">
        <v>77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O85" s="169" t="s">
        <v>90</v>
      </c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43"/>
      <c r="AC85" s="43"/>
    </row>
    <row r="86" spans="1:29" x14ac:dyDescent="0.45">
      <c r="A86" s="169" t="s">
        <v>92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O86" s="169" t="s">
        <v>196</v>
      </c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43"/>
      <c r="AC86" s="43"/>
    </row>
    <row r="87" spans="1:29" x14ac:dyDescent="0.45">
      <c r="A87" s="170" t="s">
        <v>93</v>
      </c>
      <c r="B87" s="170"/>
      <c r="C87" s="170"/>
      <c r="D87" s="170"/>
      <c r="E87" s="170"/>
      <c r="F87" s="170"/>
      <c r="G87" s="170"/>
      <c r="H87" s="170"/>
      <c r="I87" s="170"/>
      <c r="J87" s="166"/>
      <c r="K87" s="166"/>
      <c r="L87" s="166"/>
      <c r="M87" s="166"/>
      <c r="O87" s="170" t="s">
        <v>94</v>
      </c>
      <c r="P87" s="170"/>
      <c r="Q87" s="170"/>
      <c r="R87" s="170"/>
      <c r="S87" s="170"/>
      <c r="T87" s="170"/>
      <c r="U87" s="170"/>
      <c r="V87" s="170"/>
      <c r="W87" s="170"/>
      <c r="X87" s="166"/>
      <c r="Y87" s="166"/>
      <c r="Z87" s="166"/>
      <c r="AA87" s="166"/>
      <c r="AB87" s="61"/>
      <c r="AC87" s="43"/>
    </row>
    <row r="88" spans="1:29" ht="18.75" customHeight="1" x14ac:dyDescent="0.45">
      <c r="A88" s="171" t="s">
        <v>12</v>
      </c>
      <c r="B88" s="172"/>
      <c r="C88" s="172"/>
      <c r="D88" s="172"/>
      <c r="E88" s="175" t="s">
        <v>91</v>
      </c>
      <c r="F88" s="176"/>
      <c r="G88" s="177"/>
      <c r="H88" s="181" t="s">
        <v>13</v>
      </c>
      <c r="I88" s="182"/>
      <c r="J88" s="182"/>
      <c r="K88" s="182"/>
      <c r="L88" s="182"/>
      <c r="M88" s="183"/>
      <c r="O88" s="171" t="s">
        <v>12</v>
      </c>
      <c r="P88" s="172"/>
      <c r="Q88" s="172"/>
      <c r="R88" s="172"/>
      <c r="S88" s="175" t="s">
        <v>91</v>
      </c>
      <c r="T88" s="176"/>
      <c r="U88" s="177"/>
      <c r="V88" s="181" t="s">
        <v>13</v>
      </c>
      <c r="W88" s="182"/>
      <c r="X88" s="182"/>
      <c r="Y88" s="182"/>
      <c r="Z88" s="182"/>
      <c r="AA88" s="183"/>
      <c r="AB88" s="62"/>
      <c r="AC88" s="62"/>
    </row>
    <row r="89" spans="1:29" x14ac:dyDescent="0.45">
      <c r="A89" s="173"/>
      <c r="B89" s="174"/>
      <c r="C89" s="174"/>
      <c r="D89" s="174"/>
      <c r="E89" s="178"/>
      <c r="F89" s="179"/>
      <c r="G89" s="180"/>
      <c r="H89" s="165" t="s">
        <v>14</v>
      </c>
      <c r="I89" s="184"/>
      <c r="J89" s="184"/>
      <c r="K89" s="184"/>
      <c r="L89" s="184"/>
      <c r="M89" s="185"/>
      <c r="O89" s="173"/>
      <c r="P89" s="174"/>
      <c r="Q89" s="174"/>
      <c r="R89" s="174"/>
      <c r="S89" s="178"/>
      <c r="T89" s="179"/>
      <c r="U89" s="180"/>
      <c r="V89" s="165" t="s">
        <v>14</v>
      </c>
      <c r="W89" s="184"/>
      <c r="X89" s="184"/>
      <c r="Y89" s="184"/>
      <c r="Z89" s="184"/>
      <c r="AA89" s="185"/>
      <c r="AB89" s="59"/>
      <c r="AC89" s="59"/>
    </row>
    <row r="90" spans="1:29" x14ac:dyDescent="0.45">
      <c r="A90" s="8" t="s">
        <v>15</v>
      </c>
      <c r="B90" s="186" t="s">
        <v>16</v>
      </c>
      <c r="C90" s="186"/>
      <c r="D90" s="187"/>
      <c r="E90" s="50">
        <v>1</v>
      </c>
      <c r="F90" s="43" t="s">
        <v>17</v>
      </c>
      <c r="G90" s="10">
        <v>2</v>
      </c>
      <c r="H90" s="169" t="s">
        <v>78</v>
      </c>
      <c r="I90" s="188"/>
      <c r="J90" s="188"/>
      <c r="K90" s="188"/>
      <c r="L90" s="188"/>
      <c r="M90" s="189"/>
      <c r="O90" s="8" t="s">
        <v>15</v>
      </c>
      <c r="P90" s="186" t="s">
        <v>16</v>
      </c>
      <c r="Q90" s="186"/>
      <c r="R90" s="187"/>
      <c r="S90" s="50">
        <v>1</v>
      </c>
      <c r="T90" s="43" t="s">
        <v>17</v>
      </c>
      <c r="U90" s="10">
        <v>2</v>
      </c>
      <c r="V90" s="169" t="s">
        <v>95</v>
      </c>
      <c r="W90" s="188"/>
      <c r="X90" s="188"/>
      <c r="Y90" s="188"/>
      <c r="Z90" s="188"/>
      <c r="AA90" s="189"/>
      <c r="AB90" s="44"/>
      <c r="AC90" s="44"/>
    </row>
    <row r="91" spans="1:29" x14ac:dyDescent="0.45">
      <c r="A91" s="8" t="s">
        <v>3</v>
      </c>
      <c r="B91" s="186" t="s">
        <v>51</v>
      </c>
      <c r="C91" s="186"/>
      <c r="D91" s="190"/>
      <c r="E91" s="50">
        <v>3</v>
      </c>
      <c r="F91" s="43" t="s">
        <v>17</v>
      </c>
      <c r="G91" s="10">
        <v>4</v>
      </c>
      <c r="H91" s="169" t="s">
        <v>79</v>
      </c>
      <c r="I91" s="188"/>
      <c r="J91" s="188"/>
      <c r="K91" s="188"/>
      <c r="L91" s="188"/>
      <c r="M91" s="189"/>
      <c r="O91" s="8" t="s">
        <v>3</v>
      </c>
      <c r="P91" s="186" t="s">
        <v>51</v>
      </c>
      <c r="Q91" s="186"/>
      <c r="R91" s="187"/>
      <c r="S91" s="50">
        <v>3</v>
      </c>
      <c r="T91" s="43" t="s">
        <v>17</v>
      </c>
      <c r="U91" s="10">
        <v>4</v>
      </c>
      <c r="V91" s="169" t="s">
        <v>96</v>
      </c>
      <c r="W91" s="188"/>
      <c r="X91" s="188"/>
      <c r="Y91" s="188"/>
      <c r="Z91" s="188"/>
      <c r="AA91" s="189"/>
      <c r="AB91" s="44"/>
      <c r="AC91" s="44"/>
    </row>
    <row r="92" spans="1:29" x14ac:dyDescent="0.45">
      <c r="A92" s="8" t="s">
        <v>4</v>
      </c>
      <c r="B92" s="186" t="s">
        <v>52</v>
      </c>
      <c r="C92" s="186"/>
      <c r="D92" s="190"/>
      <c r="E92" s="50">
        <v>5</v>
      </c>
      <c r="F92" s="43" t="s">
        <v>17</v>
      </c>
      <c r="G92" s="10">
        <v>6</v>
      </c>
      <c r="H92" s="169" t="s">
        <v>80</v>
      </c>
      <c r="I92" s="188"/>
      <c r="J92" s="188"/>
      <c r="K92" s="188"/>
      <c r="L92" s="188"/>
      <c r="M92" s="189"/>
      <c r="O92" s="8" t="s">
        <v>4</v>
      </c>
      <c r="P92" s="186" t="s">
        <v>129</v>
      </c>
      <c r="Q92" s="186"/>
      <c r="R92" s="187"/>
      <c r="S92" s="50">
        <v>1</v>
      </c>
      <c r="T92" s="43" t="s">
        <v>17</v>
      </c>
      <c r="U92" s="10">
        <v>3</v>
      </c>
      <c r="V92" s="169" t="s">
        <v>97</v>
      </c>
      <c r="W92" s="188"/>
      <c r="X92" s="188"/>
      <c r="Y92" s="188"/>
      <c r="Z92" s="188"/>
      <c r="AA92" s="189"/>
      <c r="AB92" s="44"/>
      <c r="AC92" s="44"/>
    </row>
    <row r="93" spans="1:29" x14ac:dyDescent="0.45">
      <c r="A93" s="8" t="s">
        <v>18</v>
      </c>
      <c r="B93" s="186" t="s">
        <v>53</v>
      </c>
      <c r="C93" s="186"/>
      <c r="D93" s="190"/>
      <c r="E93" s="50">
        <v>7</v>
      </c>
      <c r="F93" s="43" t="s">
        <v>17</v>
      </c>
      <c r="G93" s="10">
        <v>8</v>
      </c>
      <c r="H93" s="169" t="s">
        <v>81</v>
      </c>
      <c r="I93" s="188"/>
      <c r="J93" s="188"/>
      <c r="K93" s="188"/>
      <c r="L93" s="188"/>
      <c r="M93" s="189"/>
      <c r="O93" s="8" t="s">
        <v>18</v>
      </c>
      <c r="P93" s="186" t="s">
        <v>130</v>
      </c>
      <c r="Q93" s="186"/>
      <c r="R93" s="187"/>
      <c r="S93" s="50">
        <v>2</v>
      </c>
      <c r="T93" s="43" t="s">
        <v>17</v>
      </c>
      <c r="U93" s="10">
        <v>4</v>
      </c>
      <c r="V93" s="169" t="s">
        <v>98</v>
      </c>
      <c r="W93" s="188"/>
      <c r="X93" s="188"/>
      <c r="Y93" s="188"/>
      <c r="Z93" s="188"/>
      <c r="AA93" s="189"/>
      <c r="AB93" s="44"/>
      <c r="AC93" s="44"/>
    </row>
    <row r="94" spans="1:29" x14ac:dyDescent="0.45">
      <c r="A94" s="8" t="s">
        <v>19</v>
      </c>
      <c r="B94" s="186" t="s">
        <v>54</v>
      </c>
      <c r="C94" s="186"/>
      <c r="D94" s="190"/>
      <c r="E94" s="50">
        <v>1</v>
      </c>
      <c r="F94" s="43" t="s">
        <v>17</v>
      </c>
      <c r="G94" s="10">
        <v>3</v>
      </c>
      <c r="H94" s="169" t="s">
        <v>82</v>
      </c>
      <c r="I94" s="188"/>
      <c r="J94" s="188"/>
      <c r="K94" s="188"/>
      <c r="L94" s="188"/>
      <c r="M94" s="189"/>
      <c r="O94" s="8" t="s">
        <v>19</v>
      </c>
      <c r="P94" s="186" t="s">
        <v>131</v>
      </c>
      <c r="Q94" s="186"/>
      <c r="R94" s="187"/>
      <c r="S94" s="50">
        <v>1</v>
      </c>
      <c r="T94" s="43" t="s">
        <v>17</v>
      </c>
      <c r="U94" s="10">
        <v>4</v>
      </c>
      <c r="V94" s="169" t="s">
        <v>99</v>
      </c>
      <c r="W94" s="188"/>
      <c r="X94" s="188"/>
      <c r="Y94" s="188"/>
      <c r="Z94" s="188"/>
      <c r="AA94" s="189"/>
      <c r="AB94" s="44"/>
      <c r="AC94" s="44"/>
    </row>
    <row r="95" spans="1:29" x14ac:dyDescent="0.45">
      <c r="A95" s="8" t="s">
        <v>11</v>
      </c>
      <c r="B95" s="186" t="s">
        <v>55</v>
      </c>
      <c r="C95" s="186"/>
      <c r="D95" s="190"/>
      <c r="E95" s="50">
        <v>2</v>
      </c>
      <c r="F95" s="43" t="s">
        <v>17</v>
      </c>
      <c r="G95" s="10">
        <v>4</v>
      </c>
      <c r="H95" s="169" t="s">
        <v>83</v>
      </c>
      <c r="I95" s="188"/>
      <c r="J95" s="188"/>
      <c r="K95" s="188"/>
      <c r="L95" s="188"/>
      <c r="M95" s="189"/>
      <c r="O95" s="9" t="s">
        <v>11</v>
      </c>
      <c r="P95" s="164" t="s">
        <v>132</v>
      </c>
      <c r="Q95" s="164"/>
      <c r="R95" s="165"/>
      <c r="S95" s="57">
        <v>2</v>
      </c>
      <c r="T95" s="47" t="s">
        <v>17</v>
      </c>
      <c r="U95" s="58">
        <v>3</v>
      </c>
      <c r="V95" s="166" t="s">
        <v>100</v>
      </c>
      <c r="W95" s="167"/>
      <c r="X95" s="167"/>
      <c r="Y95" s="167"/>
      <c r="Z95" s="167"/>
      <c r="AA95" s="168"/>
      <c r="AB95" s="44"/>
      <c r="AC95" s="44"/>
    </row>
    <row r="96" spans="1:29" x14ac:dyDescent="0.45">
      <c r="A96" s="8" t="s">
        <v>20</v>
      </c>
      <c r="B96" s="186" t="s">
        <v>56</v>
      </c>
      <c r="C96" s="186"/>
      <c r="D96" s="190"/>
      <c r="E96" s="50">
        <v>5</v>
      </c>
      <c r="F96" s="43" t="s">
        <v>17</v>
      </c>
      <c r="G96" s="10">
        <v>7</v>
      </c>
      <c r="H96" s="169" t="s">
        <v>84</v>
      </c>
      <c r="I96" s="188"/>
      <c r="J96" s="188"/>
      <c r="K96" s="188"/>
      <c r="L96" s="188"/>
      <c r="M96" s="189"/>
      <c r="O96" s="61"/>
      <c r="P96" s="45"/>
      <c r="Q96" s="45"/>
      <c r="R96" s="49"/>
      <c r="S96" s="43"/>
      <c r="T96" s="43"/>
      <c r="U96" s="43"/>
      <c r="V96" s="43"/>
      <c r="W96" s="44"/>
      <c r="X96" s="44"/>
      <c r="Y96" s="44"/>
      <c r="Z96" s="44"/>
      <c r="AA96" s="44"/>
      <c r="AB96" s="44"/>
      <c r="AC96" s="44"/>
    </row>
    <row r="97" spans="1:29" x14ac:dyDescent="0.45">
      <c r="A97" s="8" t="s">
        <v>72</v>
      </c>
      <c r="B97" s="186" t="s">
        <v>57</v>
      </c>
      <c r="C97" s="186"/>
      <c r="D97" s="190"/>
      <c r="E97" s="50">
        <v>6</v>
      </c>
      <c r="F97" s="43" t="s">
        <v>17</v>
      </c>
      <c r="G97" s="10">
        <v>8</v>
      </c>
      <c r="H97" s="169" t="s">
        <v>85</v>
      </c>
      <c r="I97" s="188"/>
      <c r="J97" s="188"/>
      <c r="K97" s="188"/>
      <c r="L97" s="188"/>
      <c r="M97" s="189"/>
      <c r="O97" s="169" t="s">
        <v>197</v>
      </c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44"/>
      <c r="AC97" s="44"/>
    </row>
    <row r="98" spans="1:29" x14ac:dyDescent="0.45">
      <c r="A98" s="8" t="s">
        <v>21</v>
      </c>
      <c r="B98" s="186" t="s">
        <v>58</v>
      </c>
      <c r="C98" s="186"/>
      <c r="D98" s="190"/>
      <c r="E98" s="50">
        <v>1</v>
      </c>
      <c r="F98" s="43" t="s">
        <v>17</v>
      </c>
      <c r="G98" s="10">
        <v>4</v>
      </c>
      <c r="H98" s="169" t="s">
        <v>86</v>
      </c>
      <c r="I98" s="188"/>
      <c r="J98" s="188"/>
      <c r="K98" s="188"/>
      <c r="L98" s="188"/>
      <c r="M98" s="189"/>
      <c r="O98" s="170" t="s">
        <v>93</v>
      </c>
      <c r="P98" s="170"/>
      <c r="Q98" s="170"/>
      <c r="R98" s="170"/>
      <c r="S98" s="170"/>
      <c r="T98" s="170"/>
      <c r="U98" s="170"/>
      <c r="V98" s="170"/>
      <c r="W98" s="170"/>
      <c r="X98" s="166"/>
      <c r="Y98" s="166"/>
      <c r="Z98" s="166"/>
      <c r="AA98" s="166"/>
      <c r="AB98" s="44"/>
      <c r="AC98" s="44"/>
    </row>
    <row r="99" spans="1:29" x14ac:dyDescent="0.45">
      <c r="A99" s="8" t="s">
        <v>71</v>
      </c>
      <c r="B99" s="186" t="s">
        <v>75</v>
      </c>
      <c r="C99" s="186"/>
      <c r="D99" s="190"/>
      <c r="E99" s="50">
        <v>2</v>
      </c>
      <c r="F99" s="43" t="s">
        <v>17</v>
      </c>
      <c r="G99" s="10">
        <v>3</v>
      </c>
      <c r="H99" s="169" t="s">
        <v>87</v>
      </c>
      <c r="I99" s="188"/>
      <c r="J99" s="188"/>
      <c r="K99" s="188"/>
      <c r="L99" s="188"/>
      <c r="M99" s="189"/>
      <c r="O99" s="171" t="s">
        <v>12</v>
      </c>
      <c r="P99" s="172"/>
      <c r="Q99" s="172"/>
      <c r="R99" s="172"/>
      <c r="S99" s="175" t="s">
        <v>91</v>
      </c>
      <c r="T99" s="176"/>
      <c r="U99" s="177"/>
      <c r="V99" s="181" t="s">
        <v>13</v>
      </c>
      <c r="W99" s="182"/>
      <c r="X99" s="182"/>
      <c r="Y99" s="182"/>
      <c r="Z99" s="182"/>
      <c r="AA99" s="183"/>
      <c r="AB99" s="64"/>
      <c r="AC99" s="64"/>
    </row>
    <row r="100" spans="1:29" x14ac:dyDescent="0.45">
      <c r="A100" s="8" t="s">
        <v>73</v>
      </c>
      <c r="B100" s="186" t="s">
        <v>59</v>
      </c>
      <c r="C100" s="186"/>
      <c r="D100" s="190"/>
      <c r="E100" s="50">
        <v>5</v>
      </c>
      <c r="F100" s="43" t="s">
        <v>17</v>
      </c>
      <c r="G100" s="10">
        <v>8</v>
      </c>
      <c r="H100" s="169" t="s">
        <v>88</v>
      </c>
      <c r="I100" s="188"/>
      <c r="J100" s="188"/>
      <c r="K100" s="188"/>
      <c r="L100" s="188"/>
      <c r="M100" s="189"/>
      <c r="O100" s="173"/>
      <c r="P100" s="174"/>
      <c r="Q100" s="174"/>
      <c r="R100" s="174"/>
      <c r="S100" s="178"/>
      <c r="T100" s="179"/>
      <c r="U100" s="180"/>
      <c r="V100" s="165" t="s">
        <v>14</v>
      </c>
      <c r="W100" s="184"/>
      <c r="X100" s="184"/>
      <c r="Y100" s="184"/>
      <c r="Z100" s="184"/>
      <c r="AA100" s="185"/>
      <c r="AB100" s="62"/>
      <c r="AC100" s="62"/>
    </row>
    <row r="101" spans="1:29" x14ac:dyDescent="0.45">
      <c r="A101" s="9" t="s">
        <v>74</v>
      </c>
      <c r="B101" s="164" t="s">
        <v>76</v>
      </c>
      <c r="C101" s="164"/>
      <c r="D101" s="165"/>
      <c r="E101" s="57">
        <v>6</v>
      </c>
      <c r="F101" s="47" t="s">
        <v>17</v>
      </c>
      <c r="G101" s="58">
        <v>7</v>
      </c>
      <c r="H101" s="166" t="s">
        <v>89</v>
      </c>
      <c r="I101" s="167"/>
      <c r="J101" s="167"/>
      <c r="K101" s="167"/>
      <c r="L101" s="167"/>
      <c r="M101" s="168"/>
      <c r="O101" s="8" t="s">
        <v>15</v>
      </c>
      <c r="P101" s="266" t="s">
        <v>199</v>
      </c>
      <c r="Q101" s="266"/>
      <c r="R101" s="267"/>
      <c r="S101" s="50">
        <v>1</v>
      </c>
      <c r="T101" s="106" t="s">
        <v>17</v>
      </c>
      <c r="U101" s="10">
        <v>2</v>
      </c>
      <c r="V101" s="169" t="s">
        <v>95</v>
      </c>
      <c r="W101" s="188"/>
      <c r="X101" s="188"/>
      <c r="Y101" s="188"/>
      <c r="Z101" s="188"/>
      <c r="AA101" s="189"/>
      <c r="AB101" s="62"/>
      <c r="AC101" s="62"/>
    </row>
    <row r="102" spans="1:29" x14ac:dyDescent="0.45">
      <c r="O102" s="8" t="s">
        <v>3</v>
      </c>
      <c r="P102" s="266" t="s">
        <v>198</v>
      </c>
      <c r="Q102" s="266"/>
      <c r="R102" s="267"/>
      <c r="S102" s="50">
        <v>3</v>
      </c>
      <c r="T102" s="106" t="s">
        <v>17</v>
      </c>
      <c r="U102" s="10">
        <v>4</v>
      </c>
      <c r="V102" s="169" t="s">
        <v>96</v>
      </c>
      <c r="W102" s="188"/>
      <c r="X102" s="188"/>
      <c r="Y102" s="188"/>
      <c r="Z102" s="188"/>
      <c r="AA102" s="189"/>
    </row>
    <row r="103" spans="1:29" x14ac:dyDescent="0.45">
      <c r="O103" s="8" t="s">
        <v>4</v>
      </c>
      <c r="P103" s="266" t="s">
        <v>52</v>
      </c>
      <c r="Q103" s="266"/>
      <c r="R103" s="267"/>
      <c r="S103" s="50">
        <v>1</v>
      </c>
      <c r="T103" s="106" t="s">
        <v>17</v>
      </c>
      <c r="U103" s="10">
        <v>3</v>
      </c>
      <c r="V103" s="169" t="s">
        <v>97</v>
      </c>
      <c r="W103" s="188"/>
      <c r="X103" s="188"/>
      <c r="Y103" s="188"/>
      <c r="Z103" s="188"/>
      <c r="AA103" s="189"/>
    </row>
    <row r="104" spans="1:29" x14ac:dyDescent="0.45">
      <c r="O104" s="8" t="s">
        <v>18</v>
      </c>
      <c r="P104" s="266" t="s">
        <v>53</v>
      </c>
      <c r="Q104" s="266"/>
      <c r="R104" s="267"/>
      <c r="S104" s="50">
        <v>2</v>
      </c>
      <c r="T104" s="106" t="s">
        <v>17</v>
      </c>
      <c r="U104" s="10">
        <v>4</v>
      </c>
      <c r="V104" s="169" t="s">
        <v>98</v>
      </c>
      <c r="W104" s="188"/>
      <c r="X104" s="188"/>
      <c r="Y104" s="188"/>
      <c r="Z104" s="188"/>
      <c r="AA104" s="189"/>
    </row>
    <row r="105" spans="1:29" x14ac:dyDescent="0.45">
      <c r="O105" s="8" t="s">
        <v>19</v>
      </c>
      <c r="P105" s="266" t="s">
        <v>201</v>
      </c>
      <c r="Q105" s="266"/>
      <c r="R105" s="267"/>
      <c r="S105" s="50">
        <v>1</v>
      </c>
      <c r="T105" s="106" t="s">
        <v>17</v>
      </c>
      <c r="U105" s="10">
        <v>4</v>
      </c>
      <c r="V105" s="169" t="s">
        <v>99</v>
      </c>
      <c r="W105" s="188"/>
      <c r="X105" s="188"/>
      <c r="Y105" s="188"/>
      <c r="Z105" s="188"/>
      <c r="AA105" s="189"/>
    </row>
    <row r="106" spans="1:29" x14ac:dyDescent="0.45">
      <c r="O106" s="9" t="s">
        <v>11</v>
      </c>
      <c r="P106" s="268" t="s">
        <v>200</v>
      </c>
      <c r="Q106" s="268"/>
      <c r="R106" s="269"/>
      <c r="S106" s="57">
        <v>2</v>
      </c>
      <c r="T106" s="107" t="s">
        <v>17</v>
      </c>
      <c r="U106" s="58">
        <v>3</v>
      </c>
      <c r="V106" s="166" t="s">
        <v>100</v>
      </c>
      <c r="W106" s="167"/>
      <c r="X106" s="167"/>
      <c r="Y106" s="167"/>
      <c r="Z106" s="167"/>
      <c r="AA106" s="168"/>
    </row>
    <row r="110" spans="1:29" ht="41.25" customHeight="1" x14ac:dyDescent="0.45"/>
    <row r="123" ht="18.75" customHeight="1" x14ac:dyDescent="0.45"/>
    <row r="124" ht="18.75" customHeight="1" x14ac:dyDescent="0.45"/>
    <row r="125" ht="18.75" customHeight="1" x14ac:dyDescent="0.45"/>
    <row r="126" ht="18.75" customHeight="1" x14ac:dyDescent="0.45"/>
    <row r="127" ht="18.75" customHeight="1" x14ac:dyDescent="0.45"/>
    <row r="128" ht="18.75" customHeight="1" x14ac:dyDescent="0.45"/>
    <row r="129" ht="18.75" customHeight="1" x14ac:dyDescent="0.45"/>
    <row r="130" ht="18.75" customHeight="1" x14ac:dyDescent="0.45"/>
  </sheetData>
  <mergeCells count="260">
    <mergeCell ref="P103:R103"/>
    <mergeCell ref="V103:AA103"/>
    <mergeCell ref="P104:R104"/>
    <mergeCell ref="V104:AA104"/>
    <mergeCell ref="P105:R105"/>
    <mergeCell ref="V105:AA105"/>
    <mergeCell ref="P106:R106"/>
    <mergeCell ref="V106:AA106"/>
    <mergeCell ref="AB10:AB11"/>
    <mergeCell ref="P79:AB80"/>
    <mergeCell ref="P81:AB82"/>
    <mergeCell ref="O97:AA97"/>
    <mergeCell ref="O98:AA98"/>
    <mergeCell ref="O99:R100"/>
    <mergeCell ref="S99:U100"/>
    <mergeCell ref="V99:AA99"/>
    <mergeCell ref="V100:AA100"/>
    <mergeCell ref="P101:R101"/>
    <mergeCell ref="V101:AA101"/>
    <mergeCell ref="P102:R102"/>
    <mergeCell ref="V102:AA102"/>
    <mergeCell ref="S56:S57"/>
    <mergeCell ref="T56:U57"/>
    <mergeCell ref="V56:AA57"/>
    <mergeCell ref="AB43:AB44"/>
    <mergeCell ref="AB50:AB51"/>
    <mergeCell ref="A3:N3"/>
    <mergeCell ref="O3:AA3"/>
    <mergeCell ref="T14:U15"/>
    <mergeCell ref="A1:AB1"/>
    <mergeCell ref="AB77:AB78"/>
    <mergeCell ref="M14:M15"/>
    <mergeCell ref="M41:M42"/>
    <mergeCell ref="M56:M57"/>
    <mergeCell ref="M73:M74"/>
    <mergeCell ref="Q5:Y6"/>
    <mergeCell ref="AB12:AB13"/>
    <mergeCell ref="AB33:AB34"/>
    <mergeCell ref="AB54:AB55"/>
    <mergeCell ref="AB75:AB76"/>
    <mergeCell ref="AB14:AB15"/>
    <mergeCell ref="AB35:AB36"/>
    <mergeCell ref="AB56:AB57"/>
    <mergeCell ref="T33:U34"/>
    <mergeCell ref="V33:AA34"/>
    <mergeCell ref="V22:AA23"/>
    <mergeCell ref="S29:S30"/>
    <mergeCell ref="T29:U30"/>
    <mergeCell ref="V29:AA30"/>
    <mergeCell ref="Q53:Q54"/>
    <mergeCell ref="F22:F23"/>
    <mergeCell ref="G22:L23"/>
    <mergeCell ref="Q19:Q20"/>
    <mergeCell ref="S14:S15"/>
    <mergeCell ref="A2:AA2"/>
    <mergeCell ref="C5:C6"/>
    <mergeCell ref="D5:L6"/>
    <mergeCell ref="F12:F13"/>
    <mergeCell ref="G12:L13"/>
    <mergeCell ref="S12:S13"/>
    <mergeCell ref="T12:U13"/>
    <mergeCell ref="V12:AA13"/>
    <mergeCell ref="F8:F9"/>
    <mergeCell ref="G8:L9"/>
    <mergeCell ref="F10:F11"/>
    <mergeCell ref="G10:L11"/>
    <mergeCell ref="P5:P6"/>
    <mergeCell ref="S8:S9"/>
    <mergeCell ref="T8:U9"/>
    <mergeCell ref="V8:AA9"/>
    <mergeCell ref="S10:S11"/>
    <mergeCell ref="T10:U11"/>
    <mergeCell ref="V10:AA11"/>
    <mergeCell ref="Q11:Q12"/>
    <mergeCell ref="D19:D20"/>
    <mergeCell ref="F20:F21"/>
    <mergeCell ref="G20:L21"/>
    <mergeCell ref="F16:F17"/>
    <mergeCell ref="G16:L17"/>
    <mergeCell ref="F18:F19"/>
    <mergeCell ref="G18:L19"/>
    <mergeCell ref="S16:S17"/>
    <mergeCell ref="T16:U17"/>
    <mergeCell ref="V62:AA63"/>
    <mergeCell ref="S64:S65"/>
    <mergeCell ref="T64:U65"/>
    <mergeCell ref="V64:AA65"/>
    <mergeCell ref="P68:P69"/>
    <mergeCell ref="S58:S59"/>
    <mergeCell ref="C26:C27"/>
    <mergeCell ref="D26:L27"/>
    <mergeCell ref="P26:P27"/>
    <mergeCell ref="Q26:Y27"/>
    <mergeCell ref="Q47:Y48"/>
    <mergeCell ref="Q68:Y69"/>
    <mergeCell ref="C68:C69"/>
    <mergeCell ref="D68:L69"/>
    <mergeCell ref="G60:L61"/>
    <mergeCell ref="D61:D62"/>
    <mergeCell ref="F62:F63"/>
    <mergeCell ref="G62:L63"/>
    <mergeCell ref="F64:F65"/>
    <mergeCell ref="G64:L65"/>
    <mergeCell ref="F33:F34"/>
    <mergeCell ref="G33:L34"/>
    <mergeCell ref="V39:AA40"/>
    <mergeCell ref="S41:S42"/>
    <mergeCell ref="P92:R92"/>
    <mergeCell ref="P91:R91"/>
    <mergeCell ref="F60:F61"/>
    <mergeCell ref="F77:F78"/>
    <mergeCell ref="G77:L78"/>
    <mergeCell ref="F52:F53"/>
    <mergeCell ref="G52:L53"/>
    <mergeCell ref="F54:F55"/>
    <mergeCell ref="D40:D41"/>
    <mergeCell ref="D74:D75"/>
    <mergeCell ref="F75:F76"/>
    <mergeCell ref="G75:L76"/>
    <mergeCell ref="F71:F72"/>
    <mergeCell ref="G71:L72"/>
    <mergeCell ref="F73:F74"/>
    <mergeCell ref="G73:L74"/>
    <mergeCell ref="F43:F44"/>
    <mergeCell ref="G43:L44"/>
    <mergeCell ref="G54:L55"/>
    <mergeCell ref="F58:F59"/>
    <mergeCell ref="G58:L59"/>
    <mergeCell ref="Q40:Q41"/>
    <mergeCell ref="P47:P48"/>
    <mergeCell ref="A88:D89"/>
    <mergeCell ref="V50:AA51"/>
    <mergeCell ref="S22:S23"/>
    <mergeCell ref="T37:U38"/>
    <mergeCell ref="T41:U42"/>
    <mergeCell ref="V41:AA42"/>
    <mergeCell ref="F29:F30"/>
    <mergeCell ref="G29:L30"/>
    <mergeCell ref="F31:F32"/>
    <mergeCell ref="G31:L32"/>
    <mergeCell ref="F41:F42"/>
    <mergeCell ref="G41:L42"/>
    <mergeCell ref="F37:F38"/>
    <mergeCell ref="G37:L38"/>
    <mergeCell ref="F39:F40"/>
    <mergeCell ref="G39:L40"/>
    <mergeCell ref="S37:S38"/>
    <mergeCell ref="G35:L36"/>
    <mergeCell ref="T35:U36"/>
    <mergeCell ref="V35:AA36"/>
    <mergeCell ref="Q32:Q33"/>
    <mergeCell ref="V37:AA38"/>
    <mergeCell ref="S39:S40"/>
    <mergeCell ref="T39:U40"/>
    <mergeCell ref="T22:U23"/>
    <mergeCell ref="Q61:Q62"/>
    <mergeCell ref="V54:AA55"/>
    <mergeCell ref="S43:S44"/>
    <mergeCell ref="V14:AA15"/>
    <mergeCell ref="S52:S53"/>
    <mergeCell ref="T52:U53"/>
    <mergeCell ref="V52:AA53"/>
    <mergeCell ref="S54:S55"/>
    <mergeCell ref="T54:U55"/>
    <mergeCell ref="V16:AA17"/>
    <mergeCell ref="S18:S19"/>
    <mergeCell ref="T18:U19"/>
    <mergeCell ref="V18:AA19"/>
    <mergeCell ref="S20:S21"/>
    <mergeCell ref="T20:U21"/>
    <mergeCell ref="V20:AA21"/>
    <mergeCell ref="T43:U44"/>
    <mergeCell ref="V43:AA44"/>
    <mergeCell ref="S31:S32"/>
    <mergeCell ref="T31:U32"/>
    <mergeCell ref="V31:AA32"/>
    <mergeCell ref="S33:S34"/>
    <mergeCell ref="S50:S51"/>
    <mergeCell ref="T50:U51"/>
    <mergeCell ref="V77:AA78"/>
    <mergeCell ref="S62:S63"/>
    <mergeCell ref="T62:U63"/>
    <mergeCell ref="G14:L15"/>
    <mergeCell ref="F14:F15"/>
    <mergeCell ref="D11:D12"/>
    <mergeCell ref="D32:D33"/>
    <mergeCell ref="F35:F36"/>
    <mergeCell ref="S73:S74"/>
    <mergeCell ref="T73:U74"/>
    <mergeCell ref="V73:AA74"/>
    <mergeCell ref="Q74:Q75"/>
    <mergeCell ref="S75:S76"/>
    <mergeCell ref="T75:U76"/>
    <mergeCell ref="V75:AA76"/>
    <mergeCell ref="S71:S72"/>
    <mergeCell ref="T71:U72"/>
    <mergeCell ref="V71:AA72"/>
    <mergeCell ref="S35:S36"/>
    <mergeCell ref="T58:U59"/>
    <mergeCell ref="V58:AA59"/>
    <mergeCell ref="S60:S61"/>
    <mergeCell ref="T60:U61"/>
    <mergeCell ref="V60:AA61"/>
    <mergeCell ref="C47:C48"/>
    <mergeCell ref="D47:L48"/>
    <mergeCell ref="F50:F51"/>
    <mergeCell ref="G50:L51"/>
    <mergeCell ref="B92:D92"/>
    <mergeCell ref="H92:M92"/>
    <mergeCell ref="A86:M86"/>
    <mergeCell ref="O86:AA86"/>
    <mergeCell ref="P94:R94"/>
    <mergeCell ref="V94:AA94"/>
    <mergeCell ref="V92:AA92"/>
    <mergeCell ref="P93:R93"/>
    <mergeCell ref="V93:AA93"/>
    <mergeCell ref="V91:AA91"/>
    <mergeCell ref="E88:G89"/>
    <mergeCell ref="H88:M88"/>
    <mergeCell ref="H89:M89"/>
    <mergeCell ref="A85:M85"/>
    <mergeCell ref="A83:AA83"/>
    <mergeCell ref="D53:D54"/>
    <mergeCell ref="F56:F57"/>
    <mergeCell ref="G56:L57"/>
    <mergeCell ref="S77:S78"/>
    <mergeCell ref="T77:U78"/>
    <mergeCell ref="B96:D96"/>
    <mergeCell ref="H96:M96"/>
    <mergeCell ref="B97:D97"/>
    <mergeCell ref="B93:D93"/>
    <mergeCell ref="H93:M93"/>
    <mergeCell ref="B94:D94"/>
    <mergeCell ref="H94:M94"/>
    <mergeCell ref="B95:D95"/>
    <mergeCell ref="H95:M95"/>
    <mergeCell ref="P95:R95"/>
    <mergeCell ref="V95:AA95"/>
    <mergeCell ref="B101:D101"/>
    <mergeCell ref="H101:M101"/>
    <mergeCell ref="O85:AA85"/>
    <mergeCell ref="O87:AA87"/>
    <mergeCell ref="O88:R89"/>
    <mergeCell ref="S88:U89"/>
    <mergeCell ref="V88:AA88"/>
    <mergeCell ref="V89:AA89"/>
    <mergeCell ref="P90:R90"/>
    <mergeCell ref="V90:AA90"/>
    <mergeCell ref="H97:M97"/>
    <mergeCell ref="B98:D98"/>
    <mergeCell ref="H98:M98"/>
    <mergeCell ref="B99:D99"/>
    <mergeCell ref="H99:M99"/>
    <mergeCell ref="B100:D100"/>
    <mergeCell ref="H100:M100"/>
    <mergeCell ref="A87:M87"/>
    <mergeCell ref="B90:D90"/>
    <mergeCell ref="H90:M90"/>
    <mergeCell ref="B91:D91"/>
    <mergeCell ref="H91:M91"/>
  </mergeCells>
  <phoneticPr fontId="21"/>
  <printOptions horizontalCentered="1"/>
  <pageMargins left="0" right="0" top="0.39370078740157483" bottom="0.19685039370078741" header="0.31496062992125984" footer="0"/>
  <pageSetup paperSize="9" scale="95" orientation="portrait" r:id="rId1"/>
  <rowBreaks count="1" manualBreakCount="1">
    <brk id="82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C88F-87E1-404C-9A53-7A101DA5A273}">
  <dimension ref="A1:BF7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3</v>
      </c>
    </row>
    <row r="2" spans="1:46" ht="30" customHeight="1" x14ac:dyDescent="0.45">
      <c r="A2" s="275" t="str">
        <f ca="1">"【"&amp;INDIRECT("７月６日・７日組合せ!c"&amp;5+21*($AS$1-1))&amp;"ブロック 第２日】"</f>
        <v>【Ｃブロック 第２日】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IF(INDIRECT("７月６日・７日組合せ!q"&amp;5+21*($AS$1-1))="","",INDIRECT("７月６日・７日組合せ!q"&amp;5+21*($AS$1-1)))</f>
        <v>雀宮南小学校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IF(L5="","",L5)</f>
        <v>サウス宇都宮ＳＣ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43653</v>
      </c>
      <c r="AH3" s="282"/>
      <c r="AI3" s="282"/>
      <c r="AJ3" s="282"/>
      <c r="AK3" s="282"/>
      <c r="AL3" s="282"/>
      <c r="AM3" s="479" t="str">
        <f>"（"&amp;TEXT(AG3,"aaa")&amp;"）"</f>
        <v>（日）</v>
      </c>
      <c r="AN3" s="479"/>
      <c r="AO3" s="480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G5" s="481" t="str">
        <f ca="1">INDIRECT("７月６日・７日組合せ!q"&amp;21*($AS$1-1)+11)</f>
        <v>ｅ</v>
      </c>
      <c r="H5" s="101">
        <v>1</v>
      </c>
      <c r="I5" s="483" t="str">
        <f ca="1">INDIRECT("７月６日・７日組合せ!t"&amp;2*ROW()+21*($AS$1-1)-2)</f>
        <v>ｅ３位</v>
      </c>
      <c r="J5" s="483"/>
      <c r="K5" s="483"/>
      <c r="L5" s="290" t="str">
        <f ca="1">IF(INDIRECT("７月６日・７日組合せ!v"&amp;2*ROW()+21*($AS$1-1)-2)="","",INDIRECT("７月６日・７日組合せ!v"&amp;2*ROW()+21*($AS$1-1)-2))</f>
        <v>サウス宇都宮ＳＣ</v>
      </c>
      <c r="M5" s="291"/>
      <c r="N5" s="291"/>
      <c r="O5" s="291"/>
      <c r="P5" s="291"/>
      <c r="Q5" s="291"/>
      <c r="R5" s="291"/>
      <c r="S5" s="301" t="s">
        <v>167</v>
      </c>
      <c r="T5" s="302"/>
      <c r="U5" s="303"/>
      <c r="X5" s="484" t="str">
        <f ca="1">INDIRECT("７月６日・７日組合せ!q"&amp;21*($AS$1-1)+19)</f>
        <v>ｇ</v>
      </c>
      <c r="Y5" s="102">
        <v>5</v>
      </c>
      <c r="Z5" s="486" t="str">
        <f ca="1">INDIRECT("７月６日・７日組合せ!t"&amp;2*ROW()+21*($AS$1-1)+6)</f>
        <v>ｇ３位</v>
      </c>
      <c r="AA5" s="486"/>
      <c r="AB5" s="486"/>
      <c r="AC5" s="487" t="str">
        <f ca="1">IF(INDIRECT("７月６日・７日組合せ!v"&amp;2*ROW()+21*($AS$1-1)+6)="","",INDIRECT("７月６日・７日組合せ!v"&amp;2*ROW()+21*($AS$1-1)+6))</f>
        <v>昭和・戸祭ＳＣ</v>
      </c>
      <c r="AD5" s="487"/>
      <c r="AE5" s="487"/>
      <c r="AF5" s="487"/>
      <c r="AG5" s="487"/>
      <c r="AH5" s="487"/>
      <c r="AI5" s="488"/>
      <c r="AJ5" s="489"/>
      <c r="AK5" s="491"/>
      <c r="AL5" s="491"/>
    </row>
    <row r="6" spans="1:46" ht="18" customHeight="1" x14ac:dyDescent="0.45">
      <c r="G6" s="481"/>
      <c r="H6" s="101">
        <v>2</v>
      </c>
      <c r="I6" s="483" t="str">
        <f t="shared" ref="I6:I8" ca="1" si="0">INDIRECT("７月６日・７日組合せ!t"&amp;2*ROW()+21*($AS$1-1)-2)</f>
        <v>ｇ１位</v>
      </c>
      <c r="J6" s="483"/>
      <c r="K6" s="483"/>
      <c r="L6" s="290" t="str">
        <f t="shared" ref="L6:L8" ca="1" si="1">IF(INDIRECT("７月６日・７日組合せ!v"&amp;2*ROW()+21*($AS$1-1)-2)="","",INDIRECT("７月６日・７日組合せ!v"&amp;2*ROW()+21*($AS$1-1)-2))</f>
        <v>富士見ＳＳＳ</v>
      </c>
      <c r="M6" s="291"/>
      <c r="N6" s="291"/>
      <c r="O6" s="291"/>
      <c r="P6" s="291"/>
      <c r="Q6" s="291"/>
      <c r="R6" s="291"/>
      <c r="S6" s="301"/>
      <c r="T6" s="302"/>
      <c r="U6" s="303"/>
      <c r="X6" s="484"/>
      <c r="Y6" s="102">
        <v>6</v>
      </c>
      <c r="Z6" s="486" t="str">
        <f ca="1">INDIRECT("７月６日・７日組合せ!t"&amp;2*ROW()+21*($AS$1-1)+6)</f>
        <v>ｂ１位</v>
      </c>
      <c r="AA6" s="486"/>
      <c r="AB6" s="486"/>
      <c r="AC6" s="487" t="str">
        <f t="shared" ref="AC6:AC8" ca="1" si="2">IF(INDIRECT("７月６日・７日組合せ!v"&amp;2*ROW()+21*($AS$1-1)+6)="","",INDIRECT("７月６日・７日組合せ!v"&amp;2*ROW()+21*($AS$1-1)+6))</f>
        <v>カテット白沢ＳＳ</v>
      </c>
      <c r="AD6" s="487"/>
      <c r="AE6" s="487"/>
      <c r="AF6" s="487"/>
      <c r="AG6" s="487"/>
      <c r="AH6" s="487"/>
      <c r="AI6" s="488"/>
      <c r="AJ6" s="489"/>
      <c r="AK6" s="491"/>
      <c r="AL6" s="491"/>
    </row>
    <row r="7" spans="1:46" ht="18" customHeight="1" x14ac:dyDescent="0.45">
      <c r="G7" s="481"/>
      <c r="H7" s="101">
        <v>3</v>
      </c>
      <c r="I7" s="483" t="str">
        <f t="shared" ca="1" si="0"/>
        <v>ｂ２位</v>
      </c>
      <c r="J7" s="483"/>
      <c r="K7" s="483"/>
      <c r="L7" s="290" t="str">
        <f t="shared" ca="1" si="1"/>
        <v>石井ＦＣ</v>
      </c>
      <c r="M7" s="291"/>
      <c r="N7" s="291"/>
      <c r="O7" s="291"/>
      <c r="P7" s="291"/>
      <c r="Q7" s="291"/>
      <c r="R7" s="291"/>
      <c r="S7" s="301"/>
      <c r="T7" s="302"/>
      <c r="U7" s="303"/>
      <c r="X7" s="484"/>
      <c r="Y7" s="102">
        <v>7</v>
      </c>
      <c r="Z7" s="486" t="str">
        <f ca="1">INDIRECT("７月６日・７日組合せ!t"&amp;2*ROW()+21*($AS$1-1)+6)</f>
        <v>ｄ２位</v>
      </c>
      <c r="AA7" s="486"/>
      <c r="AB7" s="486"/>
      <c r="AC7" s="487" t="str">
        <f t="shared" ca="1" si="2"/>
        <v>ＦＣアリーバ</v>
      </c>
      <c r="AD7" s="487"/>
      <c r="AE7" s="487"/>
      <c r="AF7" s="487"/>
      <c r="AG7" s="487"/>
      <c r="AH7" s="487"/>
      <c r="AI7" s="488"/>
      <c r="AJ7" s="489"/>
      <c r="AK7" s="490"/>
      <c r="AL7" s="490"/>
    </row>
    <row r="8" spans="1:46" ht="18" customHeight="1" x14ac:dyDescent="0.45">
      <c r="C8" s="91"/>
      <c r="D8" s="85"/>
      <c r="E8" s="85"/>
      <c r="F8" s="85"/>
      <c r="G8" s="482"/>
      <c r="H8" s="101">
        <v>4</v>
      </c>
      <c r="I8" s="483" t="str">
        <f t="shared" ca="1" si="0"/>
        <v>ｄ４位</v>
      </c>
      <c r="J8" s="483"/>
      <c r="K8" s="483"/>
      <c r="L8" s="306" t="str">
        <f t="shared" ca="1" si="1"/>
        <v>上河内ＪＳＣ</v>
      </c>
      <c r="M8" s="307"/>
      <c r="N8" s="307"/>
      <c r="O8" s="307"/>
      <c r="P8" s="307"/>
      <c r="Q8" s="307"/>
      <c r="R8" s="307"/>
      <c r="S8" s="309"/>
      <c r="T8" s="310"/>
      <c r="U8" s="311"/>
      <c r="X8" s="485"/>
      <c r="Y8" s="102">
        <v>8</v>
      </c>
      <c r="Z8" s="486" t="str">
        <f ca="1">INDIRECT("７月６日・７日組合せ!t"&amp;2*ROW()+21*($AS$1-1)+6)</f>
        <v>ｆ４位</v>
      </c>
      <c r="AA8" s="486"/>
      <c r="AB8" s="486"/>
      <c r="AC8" s="487" t="str">
        <f t="shared" ca="1" si="2"/>
        <v>ＦＣグラシアス</v>
      </c>
      <c r="AD8" s="487"/>
      <c r="AE8" s="487"/>
      <c r="AF8" s="487"/>
      <c r="AG8" s="487"/>
      <c r="AH8" s="487"/>
      <c r="AI8" s="488"/>
      <c r="AJ8" s="489"/>
      <c r="AK8" s="491"/>
      <c r="AL8" s="491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IFERROR(VLOOKUP(AS12,$H$5:$U$8,5,0),"")&amp;IFERROR(VLOOKUP(AS12,$Y$5:$AL$8,5,0),"")</f>
        <v>サウス宇都宮ＳＣ</v>
      </c>
      <c r="K12" s="324"/>
      <c r="L12" s="324"/>
      <c r="M12" s="324"/>
      <c r="N12" s="324"/>
      <c r="O12" s="324"/>
      <c r="P12" s="324"/>
      <c r="Q12" s="318">
        <f>IF(OR(S12="",S13=""),"",S12+S13)</f>
        <v>0</v>
      </c>
      <c r="R12" s="325"/>
      <c r="S12" s="73">
        <v>0</v>
      </c>
      <c r="T12" s="74" t="s">
        <v>29</v>
      </c>
      <c r="U12" s="73">
        <v>0</v>
      </c>
      <c r="V12" s="320">
        <f>IF(OR(U12="",U13=""),"",U12+U13)</f>
        <v>2</v>
      </c>
      <c r="W12" s="320"/>
      <c r="X12" s="326" t="str">
        <f ca="1">IFERROR(VLOOKUP(AT12,$H$5:$U$8,5,0),"")&amp;IFERROR(VLOOKUP(AT12,$Y$5:$AL$8,5,0),"")</f>
        <v>富士見ＳＳＳ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0</v>
      </c>
      <c r="T13" s="74" t="s">
        <v>29</v>
      </c>
      <c r="U13" s="73">
        <v>2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t="shared" ref="J14" ca="1" si="3">IFERROR(VLOOKUP(AS14,$H$5:$U$8,5,0),"")&amp;IFERROR(VLOOKUP(AS14,$Y$5:$AL$8,5,0),"")</f>
        <v>石井ＦＣ</v>
      </c>
      <c r="K14" s="324"/>
      <c r="L14" s="324"/>
      <c r="M14" s="324"/>
      <c r="N14" s="324"/>
      <c r="O14" s="324"/>
      <c r="P14" s="324"/>
      <c r="Q14" s="318">
        <f>IF(OR(S14="",S15=""),"",S14+S15)</f>
        <v>0</v>
      </c>
      <c r="R14" s="325"/>
      <c r="S14" s="73">
        <v>0</v>
      </c>
      <c r="T14" s="74" t="s">
        <v>29</v>
      </c>
      <c r="U14" s="73">
        <v>0</v>
      </c>
      <c r="V14" s="320">
        <f>IF(OR(U14="",U15=""),"",U14+U15)</f>
        <v>0</v>
      </c>
      <c r="W14" s="320"/>
      <c r="X14" s="326" t="str">
        <f t="shared" ref="X14" ca="1" si="4">IFERROR(VLOOKUP(AT14,$H$5:$U$8,5,0),"")&amp;IFERROR(VLOOKUP(AT14,$Y$5:$AL$8,5,0),"")</f>
        <v>上河内ＪＳＣ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5"/>
      <c r="R15" s="325"/>
      <c r="S15" s="73">
        <v>0</v>
      </c>
      <c r="T15" s="74" t="s">
        <v>29</v>
      </c>
      <c r="U15" s="73">
        <v>0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5">IFERROR(VLOOKUP(AS16,$H$5:$U$8,5,0),"")&amp;IFERROR(VLOOKUP(AS16,$Y$5:$AL$8,5,0),"")</f>
        <v>昭和・戸祭ＳＣ</v>
      </c>
      <c r="K16" s="324"/>
      <c r="L16" s="324"/>
      <c r="M16" s="324"/>
      <c r="N16" s="324"/>
      <c r="O16" s="324"/>
      <c r="P16" s="324"/>
      <c r="Q16" s="318">
        <f t="shared" ref="Q16" si="6">IF(OR(S16="",S17=""),"",S16+S17)</f>
        <v>0</v>
      </c>
      <c r="R16" s="325"/>
      <c r="S16" s="73">
        <v>0</v>
      </c>
      <c r="T16" s="74" t="s">
        <v>29</v>
      </c>
      <c r="U16" s="73">
        <v>1</v>
      </c>
      <c r="V16" s="320">
        <f t="shared" ref="V16" si="7">IF(OR(U16="",U17=""),"",U16+U17)</f>
        <v>3</v>
      </c>
      <c r="W16" s="320"/>
      <c r="X16" s="326" t="str">
        <f t="shared" ref="X16" ca="1" si="8">IFERROR(VLOOKUP(AT16,$H$5:$U$8,5,0),"")&amp;IFERROR(VLOOKUP(AT16,$Y$5:$AL$8,5,0),"")</f>
        <v>カテット白沢ＳＳ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5"/>
      <c r="R17" s="325"/>
      <c r="S17" s="73">
        <v>0</v>
      </c>
      <c r="T17" s="74" t="s">
        <v>29</v>
      </c>
      <c r="U17" s="73">
        <v>2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9">IFERROR(VLOOKUP(AS18,$H$5:$U$8,5,0),"")&amp;IFERROR(VLOOKUP(AS18,$Y$5:$AL$8,5,0),"")</f>
        <v>ＦＣアリーバ</v>
      </c>
      <c r="K18" s="324"/>
      <c r="L18" s="324"/>
      <c r="M18" s="324"/>
      <c r="N18" s="324"/>
      <c r="O18" s="324"/>
      <c r="P18" s="324"/>
      <c r="Q18" s="318">
        <f t="shared" ref="Q18" si="10">IF(OR(S18="",S19=""),"",S18+S19)</f>
        <v>1</v>
      </c>
      <c r="R18" s="325"/>
      <c r="S18" s="73">
        <v>1</v>
      </c>
      <c r="T18" s="74" t="s">
        <v>29</v>
      </c>
      <c r="U18" s="73">
        <v>0</v>
      </c>
      <c r="V18" s="320">
        <f t="shared" ref="V18" si="11">IF(OR(U18="",U19=""),"",U18+U19)</f>
        <v>0</v>
      </c>
      <c r="W18" s="320"/>
      <c r="X18" s="326" t="str">
        <f t="shared" ref="X18" ca="1" si="12">IFERROR(VLOOKUP(AT18,$H$5:$U$8,5,0),"")&amp;IFERROR(VLOOKUP(AT18,$Y$5:$AL$8,5,0),"")</f>
        <v>ＦＣグラシアス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5"/>
      <c r="R19" s="325"/>
      <c r="S19" s="73">
        <v>0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3">IFERROR(VLOOKUP(AS20,$H$5:$U$8,5,0),"")&amp;IFERROR(VLOOKUP(AS20,$Y$5:$AL$8,5,0),"")</f>
        <v>サウス宇都宮ＳＣ</v>
      </c>
      <c r="K20" s="324"/>
      <c r="L20" s="324"/>
      <c r="M20" s="324"/>
      <c r="N20" s="324"/>
      <c r="O20" s="324"/>
      <c r="P20" s="324"/>
      <c r="Q20" s="320">
        <f t="shared" ref="Q20" si="14">IF(OR(S20="",S21=""),"",S20+S21)</f>
        <v>0</v>
      </c>
      <c r="R20" s="320"/>
      <c r="S20" s="73">
        <v>0</v>
      </c>
      <c r="T20" s="74" t="s">
        <v>29</v>
      </c>
      <c r="U20" s="73">
        <v>0</v>
      </c>
      <c r="V20" s="320">
        <f t="shared" ref="V20" si="15">IF(OR(U20="",U21=""),"",U20+U21)</f>
        <v>1</v>
      </c>
      <c r="W20" s="320"/>
      <c r="X20" s="326" t="str">
        <f t="shared" ref="X20" ca="1" si="16">IFERROR(VLOOKUP(AT20,$H$5:$U$8,5,0),"")&amp;IFERROR(VLOOKUP(AT20,$Y$5:$AL$8,5,0),"")</f>
        <v>石井ＦＣ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0</v>
      </c>
      <c r="T21" s="74" t="s">
        <v>29</v>
      </c>
      <c r="U21" s="73">
        <v>1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7">IFERROR(VLOOKUP(AS22,$H$5:$U$8,5,0),"")&amp;IFERROR(VLOOKUP(AS22,$Y$5:$AL$8,5,0),"")</f>
        <v>富士見ＳＳＳ</v>
      </c>
      <c r="K22" s="324"/>
      <c r="L22" s="324"/>
      <c r="M22" s="324"/>
      <c r="N22" s="324"/>
      <c r="O22" s="324"/>
      <c r="P22" s="324"/>
      <c r="Q22" s="320">
        <f t="shared" ref="Q22" si="18">IF(OR(S22="",S23=""),"",S22+S23)</f>
        <v>2</v>
      </c>
      <c r="R22" s="320"/>
      <c r="S22" s="73">
        <v>2</v>
      </c>
      <c r="T22" s="74" t="s">
        <v>29</v>
      </c>
      <c r="U22" s="73">
        <v>1</v>
      </c>
      <c r="V22" s="320">
        <f t="shared" ref="V22" si="19">IF(OR(U22="",U23=""),"",U22+U23)</f>
        <v>2</v>
      </c>
      <c r="W22" s="320"/>
      <c r="X22" s="326" t="str">
        <f t="shared" ref="X22" ca="1" si="20">IFERROR(VLOOKUP(AT22,$H$5:$U$8,5,0),"")&amp;IFERROR(VLOOKUP(AT22,$Y$5:$AL$8,5,0),"")</f>
        <v>上河内ＪＳＣ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0</v>
      </c>
      <c r="T23" s="74" t="s">
        <v>29</v>
      </c>
      <c r="U23" s="73">
        <v>1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1">IFERROR(VLOOKUP(AS24,$H$5:$U$8,5,0),"")&amp;IFERROR(VLOOKUP(AS24,$Y$5:$AL$8,5,0),"")</f>
        <v>昭和・戸祭ＳＣ</v>
      </c>
      <c r="K24" s="324"/>
      <c r="L24" s="324"/>
      <c r="M24" s="324"/>
      <c r="N24" s="324"/>
      <c r="O24" s="324"/>
      <c r="P24" s="324"/>
      <c r="Q24" s="320">
        <f t="shared" ref="Q24" si="22">IF(OR(S24="",S25=""),"",S24+S25)</f>
        <v>0</v>
      </c>
      <c r="R24" s="320"/>
      <c r="S24" s="73">
        <v>0</v>
      </c>
      <c r="T24" s="74" t="s">
        <v>29</v>
      </c>
      <c r="U24" s="73">
        <v>1</v>
      </c>
      <c r="V24" s="320">
        <f t="shared" ref="V24" si="23">IF(OR(U24="",U25=""),"",U24+U25)</f>
        <v>4</v>
      </c>
      <c r="W24" s="320"/>
      <c r="X24" s="326" t="str">
        <f t="shared" ref="X24" ca="1" si="24">IFERROR(VLOOKUP(AT24,$H$5:$U$8,5,0),"")&amp;IFERROR(VLOOKUP(AT24,$Y$5:$AL$8,5,0),"")</f>
        <v>ＦＣアリーバ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0</v>
      </c>
      <c r="T25" s="74" t="s">
        <v>29</v>
      </c>
      <c r="U25" s="73">
        <v>3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5">IFERROR(VLOOKUP(AS26,$H$5:$U$8,5,0),"")&amp;IFERROR(VLOOKUP(AS26,$Y$5:$AL$8,5,0),"")</f>
        <v>カテット白沢ＳＳ</v>
      </c>
      <c r="K26" s="324"/>
      <c r="L26" s="324"/>
      <c r="M26" s="324"/>
      <c r="N26" s="324"/>
      <c r="O26" s="324"/>
      <c r="P26" s="324"/>
      <c r="Q26" s="320">
        <f t="shared" ref="Q26" si="26">IF(OR(S26="",S27=""),"",S26+S27)</f>
        <v>0</v>
      </c>
      <c r="R26" s="320"/>
      <c r="S26" s="73">
        <v>0</v>
      </c>
      <c r="T26" s="74" t="s">
        <v>29</v>
      </c>
      <c r="U26" s="73">
        <v>0</v>
      </c>
      <c r="V26" s="320">
        <f t="shared" ref="V26" si="27">IF(OR(U26="",U27=""),"",U26+U27)</f>
        <v>0</v>
      </c>
      <c r="W26" s="320"/>
      <c r="X26" s="326" t="str">
        <f t="shared" ref="X26" ca="1" si="28">IFERROR(VLOOKUP(AT26,$H$5:$U$8,5,0),"")&amp;IFERROR(VLOOKUP(AT26,$Y$5:$AL$8,5,0),"")</f>
        <v>ＦＣグラシアス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0</v>
      </c>
      <c r="T27" s="74" t="s">
        <v>29</v>
      </c>
      <c r="U27" s="73">
        <v>0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9">IFERROR(VLOOKUP(AS28,$H$5:$U$8,5,0),"")&amp;IFERROR(VLOOKUP(AS28,$Y$5:$AL$8,5,0),"")</f>
        <v>サウス宇都宮ＳＣ</v>
      </c>
      <c r="K28" s="324"/>
      <c r="L28" s="324"/>
      <c r="M28" s="324"/>
      <c r="N28" s="324"/>
      <c r="O28" s="324"/>
      <c r="P28" s="324"/>
      <c r="Q28" s="320">
        <f t="shared" ref="Q28" si="30">IF(OR(S28="",S29=""),"",S28+S29)</f>
        <v>0</v>
      </c>
      <c r="R28" s="320"/>
      <c r="S28" s="73">
        <v>0</v>
      </c>
      <c r="T28" s="74" t="s">
        <v>29</v>
      </c>
      <c r="U28" s="73">
        <v>1</v>
      </c>
      <c r="V28" s="320">
        <f t="shared" ref="V28" si="31">IF(OR(U28="",U29=""),"",U28+U29)</f>
        <v>3</v>
      </c>
      <c r="W28" s="320"/>
      <c r="X28" s="326" t="str">
        <f t="shared" ref="X28" ca="1" si="32">IFERROR(VLOOKUP(AT28,$H$5:$U$8,5,0),"")&amp;IFERROR(VLOOKUP(AT28,$Y$5:$AL$8,5,0),"")</f>
        <v>上河内ＪＳＣ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0</v>
      </c>
      <c r="T29" s="74" t="s">
        <v>29</v>
      </c>
      <c r="U29" s="73">
        <v>2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3">IFERROR(VLOOKUP(AS30,$H$5:$U$8,5,0),"")&amp;IFERROR(VLOOKUP(AS30,$Y$5:$AL$8,5,0),"")</f>
        <v>富士見ＳＳＳ</v>
      </c>
      <c r="K30" s="324"/>
      <c r="L30" s="324"/>
      <c r="M30" s="324"/>
      <c r="N30" s="324"/>
      <c r="O30" s="324"/>
      <c r="P30" s="324"/>
      <c r="Q30" s="320">
        <f t="shared" ref="Q30" si="34">IF(OR(S30="",S31=""),"",S30+S31)</f>
        <v>1</v>
      </c>
      <c r="R30" s="320"/>
      <c r="S30" s="73">
        <v>0</v>
      </c>
      <c r="T30" s="74" t="s">
        <v>29</v>
      </c>
      <c r="U30" s="73">
        <v>0</v>
      </c>
      <c r="V30" s="320">
        <f t="shared" ref="V30" si="35">IF(OR(U30="",U31=""),"",U30+U31)</f>
        <v>0</v>
      </c>
      <c r="W30" s="320"/>
      <c r="X30" s="326" t="str">
        <f t="shared" ref="X30" ca="1" si="36">IFERROR(VLOOKUP(AT30,$H$5:$U$8,5,0),"")&amp;IFERROR(VLOOKUP(AT30,$Y$5:$AL$8,5,0),"")</f>
        <v>石井ＦＣ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1</v>
      </c>
      <c r="T31" s="74" t="s">
        <v>29</v>
      </c>
      <c r="U31" s="73">
        <v>0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7">IFERROR(VLOOKUP(AS32,$H$5:$U$8,5,0),"")&amp;IFERROR(VLOOKUP(AS32,$Y$5:$AL$8,5,0),"")</f>
        <v>昭和・戸祭ＳＣ</v>
      </c>
      <c r="K32" s="324"/>
      <c r="L32" s="324"/>
      <c r="M32" s="324"/>
      <c r="N32" s="324"/>
      <c r="O32" s="324"/>
      <c r="P32" s="324"/>
      <c r="Q32" s="320">
        <f t="shared" ref="Q32" si="38">IF(OR(S32="",S33=""),"",S32+S33)</f>
        <v>1</v>
      </c>
      <c r="R32" s="320"/>
      <c r="S32" s="73">
        <v>0</v>
      </c>
      <c r="T32" s="74" t="s">
        <v>29</v>
      </c>
      <c r="U32" s="73">
        <v>0</v>
      </c>
      <c r="V32" s="320">
        <f t="shared" ref="V32" si="39">IF(OR(U32="",U33=""),"",U32+U33)</f>
        <v>0</v>
      </c>
      <c r="W32" s="320"/>
      <c r="X32" s="326" t="str">
        <f t="shared" ref="X32" ca="1" si="40">IFERROR(VLOOKUP(AT32,$H$5:$U$8,5,0),"")&amp;IFERROR(VLOOKUP(AT32,$Y$5:$AL$8,5,0),"")</f>
        <v>ＦＣグラシアス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8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1</v>
      </c>
      <c r="T33" s="74" t="s">
        <v>29</v>
      </c>
      <c r="U33" s="73">
        <v>0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8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1">IFERROR(VLOOKUP(AS34,$H$5:$U$8,5,0),"")&amp;IFERROR(VLOOKUP(AS34,$Y$5:$AL$8,5,0),"")</f>
        <v>カテット白沢ＳＳ</v>
      </c>
      <c r="K34" s="324"/>
      <c r="L34" s="324"/>
      <c r="M34" s="324"/>
      <c r="N34" s="324"/>
      <c r="O34" s="324"/>
      <c r="P34" s="324"/>
      <c r="Q34" s="320">
        <f t="shared" ref="Q34" si="42">IF(OR(S34="",S35=""),"",S34+S35)</f>
        <v>0</v>
      </c>
      <c r="R34" s="320"/>
      <c r="S34" s="73">
        <v>0</v>
      </c>
      <c r="T34" s="74" t="s">
        <v>29</v>
      </c>
      <c r="U34" s="73">
        <v>0</v>
      </c>
      <c r="V34" s="320">
        <f t="shared" ref="V34" si="43">IF(OR(U34="",U35=""),"",U34+U35)</f>
        <v>0</v>
      </c>
      <c r="W34" s="320"/>
      <c r="X34" s="326" t="str">
        <f t="shared" ref="X34" ca="1" si="44">IFERROR(VLOOKUP(AT34,$H$5:$U$8,5,0),"")&amp;IFERROR(VLOOKUP(AT34,$Y$5:$AL$8,5,0),"")</f>
        <v>ＦＣアリーバ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8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0</v>
      </c>
      <c r="T35" s="74" t="s">
        <v>29</v>
      </c>
      <c r="U35" s="73">
        <v>0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8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8" s="40" customFormat="1" ht="11.25" customHeight="1" x14ac:dyDescent="0.45">
      <c r="B37" s="319"/>
      <c r="C37" s="319" t="str">
        <f ca="1">G5</f>
        <v>ｅ</v>
      </c>
      <c r="D37" s="319"/>
      <c r="E37" s="319"/>
      <c r="F37" s="319"/>
      <c r="G37" s="319"/>
      <c r="H37" s="319"/>
      <c r="I37" s="319" t="str">
        <f ca="1">IF(C39="","",C39)</f>
        <v>サウス宇都宮ＳＣ</v>
      </c>
      <c r="J37" s="319"/>
      <c r="K37" s="319"/>
      <c r="L37" s="319"/>
      <c r="M37" s="319"/>
      <c r="N37" s="319"/>
      <c r="O37" s="319" t="str">
        <f ca="1">IF(C41="","",C41)</f>
        <v>富士見ＳＳＳ</v>
      </c>
      <c r="P37" s="319"/>
      <c r="Q37" s="319"/>
      <c r="R37" s="319"/>
      <c r="S37" s="319"/>
      <c r="T37" s="319"/>
      <c r="U37" s="319" t="str">
        <f ca="1">IF(C43="","",C43)</f>
        <v>石井ＦＣ</v>
      </c>
      <c r="V37" s="319"/>
      <c r="W37" s="319"/>
      <c r="X37" s="319"/>
      <c r="Y37" s="319"/>
      <c r="Z37" s="319"/>
      <c r="AA37" s="319" t="str">
        <f ca="1">IF(C45="","",C45)</f>
        <v>上河内ＪＳＣ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s="40" customFormat="1" ht="11.25" customHeight="1" x14ac:dyDescent="0.45">
      <c r="B39" s="319">
        <v>1</v>
      </c>
      <c r="C39" s="328" t="str">
        <f ca="1">L5</f>
        <v>サウス宇都宮ＳＣ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●</v>
      </c>
      <c r="P39" s="319">
        <f>Q12</f>
        <v>0</v>
      </c>
      <c r="Q39" s="319"/>
      <c r="R39" s="319" t="s">
        <v>17</v>
      </c>
      <c r="S39" s="319">
        <f>V12</f>
        <v>2</v>
      </c>
      <c r="T39" s="319"/>
      <c r="U39" s="330" t="str">
        <f>IF(OR(V39="",Y39=""),"",IF(V39&gt;Y39,"○",IF(V39=Y39,"△","●")))</f>
        <v>●</v>
      </c>
      <c r="V39" s="319">
        <f>Q20</f>
        <v>0</v>
      </c>
      <c r="W39" s="319"/>
      <c r="X39" s="319" t="s">
        <v>17</v>
      </c>
      <c r="Y39" s="319">
        <f>V20</f>
        <v>1</v>
      </c>
      <c r="Z39" s="319"/>
      <c r="AA39" s="330" t="str">
        <f t="shared" ref="AA39" si="45">IF(OR(AB39="",AE39=""),"",IF(AB39&gt;AE39,"○",IF(AB39=AE39,"△","●")))</f>
        <v>●</v>
      </c>
      <c r="AB39" s="319">
        <f>Q28</f>
        <v>0</v>
      </c>
      <c r="AC39" s="319"/>
      <c r="AD39" s="319" t="s">
        <v>17</v>
      </c>
      <c r="AE39" s="319">
        <f>V28</f>
        <v>3</v>
      </c>
      <c r="AF39" s="319"/>
      <c r="AG39" s="319">
        <f t="shared" ref="AG39:AG43" si="46">IF(AND($J39="",$P39="",$V39="",$AB39=""),"",COUNTIF($I39:$AF39,"○")*3+COUNTIF($I39:$AF39,"△")*1)</f>
        <v>0</v>
      </c>
      <c r="AH39" s="319"/>
      <c r="AI39" s="319">
        <f>IF(AND($J39="",$P39="",$V39="",$AB39=""),"",SUM($J39,$P39,$V39,$AB39))</f>
        <v>0</v>
      </c>
      <c r="AJ39" s="319"/>
      <c r="AK39" s="319">
        <f t="shared" ref="AK39:AK43" si="47">IF(AND($M39="",$S39="",$Y39="",$AE39),"",SUM($M39,$S39,$Y39,$AE39))</f>
        <v>6</v>
      </c>
      <c r="AL39" s="319"/>
      <c r="AM39" s="319">
        <f>IF(OR(AI39="",AK39=""),"",AI39-AK39)</f>
        <v>-6</v>
      </c>
      <c r="AN39" s="319"/>
      <c r="AO39" s="319"/>
      <c r="AP39" s="319">
        <v>4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s="40" customFormat="1" ht="11.25" customHeight="1" x14ac:dyDescent="0.45">
      <c r="B41" s="319">
        <v>2</v>
      </c>
      <c r="C41" s="328" t="str">
        <f ca="1">L6</f>
        <v>富士見ＳＳＳ</v>
      </c>
      <c r="D41" s="328"/>
      <c r="E41" s="328"/>
      <c r="F41" s="328"/>
      <c r="G41" s="328"/>
      <c r="H41" s="328"/>
      <c r="I41" s="330" t="str">
        <f t="shared" ref="I41" si="48">IF(OR(J41="",M41=""),"",IF(J41&gt;M41,"○",IF(J41=M41,"△","●")))</f>
        <v>○</v>
      </c>
      <c r="J41" s="319">
        <f>IF(S39="","",S39)</f>
        <v>2</v>
      </c>
      <c r="K41" s="319"/>
      <c r="L41" s="319" t="s">
        <v>17</v>
      </c>
      <c r="M41" s="319">
        <f>IF(P39="","",P39)</f>
        <v>0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○</v>
      </c>
      <c r="V41" s="319">
        <f>Q30</f>
        <v>1</v>
      </c>
      <c r="W41" s="319"/>
      <c r="X41" s="319" t="s">
        <v>17</v>
      </c>
      <c r="Y41" s="319">
        <f>V30</f>
        <v>0</v>
      </c>
      <c r="Z41" s="319"/>
      <c r="AA41" s="330" t="str">
        <f t="shared" ref="AA41" si="49">IF(OR(AB41="",AE41=""),"",IF(AB41&gt;AE41,"○",IF(AB41=AE41,"△","●")))</f>
        <v>△</v>
      </c>
      <c r="AB41" s="319">
        <f>Q22</f>
        <v>2</v>
      </c>
      <c r="AC41" s="319"/>
      <c r="AD41" s="319" t="s">
        <v>17</v>
      </c>
      <c r="AE41" s="319">
        <f>V22</f>
        <v>2</v>
      </c>
      <c r="AF41" s="319"/>
      <c r="AG41" s="319">
        <f t="shared" si="46"/>
        <v>7</v>
      </c>
      <c r="AH41" s="319"/>
      <c r="AI41" s="319">
        <f t="shared" ref="AI41" si="50">IF(AND($J41="",$P41="",$V41="",$AB41=""),"",SUM($J41,$P41,$V41,$AB41))</f>
        <v>5</v>
      </c>
      <c r="AJ41" s="319"/>
      <c r="AK41" s="319">
        <f t="shared" si="47"/>
        <v>2</v>
      </c>
      <c r="AL41" s="319"/>
      <c r="AM41" s="319">
        <f t="shared" ref="AM41" si="51">IF(OR(AI41="",AK41=""),"",AI41-AK41)</f>
        <v>3</v>
      </c>
      <c r="AN41" s="319"/>
      <c r="AO41" s="319"/>
      <c r="AP41" s="319">
        <v>1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s="40" customFormat="1" ht="11.25" customHeight="1" x14ac:dyDescent="0.45">
      <c r="B43" s="319">
        <v>3</v>
      </c>
      <c r="C43" s="328" t="str">
        <f ca="1">L7</f>
        <v>石井ＦＣ</v>
      </c>
      <c r="D43" s="328"/>
      <c r="E43" s="328"/>
      <c r="F43" s="328"/>
      <c r="G43" s="328"/>
      <c r="H43" s="328"/>
      <c r="I43" s="330" t="str">
        <f t="shared" ref="I43" si="52">IF(OR(J43="",M43=""),"",IF(J43&gt;M43,"○",IF(J43=M43,"△","●")))</f>
        <v>○</v>
      </c>
      <c r="J43" s="319">
        <f>IF(Y39="","",Y39)</f>
        <v>1</v>
      </c>
      <c r="K43" s="319"/>
      <c r="L43" s="319" t="s">
        <v>17</v>
      </c>
      <c r="M43" s="319">
        <f>IF(V39="","",V39)</f>
        <v>0</v>
      </c>
      <c r="N43" s="319"/>
      <c r="O43" s="330" t="str">
        <f>IF(OR(P43="",S43=""),"",IF(P43&gt;S43,"○",IF(P43=S43,"△","●")))</f>
        <v>●</v>
      </c>
      <c r="P43" s="319">
        <f>IF(Y41="","",Y41)</f>
        <v>0</v>
      </c>
      <c r="Q43" s="319"/>
      <c r="R43" s="319" t="s">
        <v>17</v>
      </c>
      <c r="S43" s="319">
        <f>IF(V41="","",V41)</f>
        <v>1</v>
      </c>
      <c r="T43" s="319"/>
      <c r="U43" s="329"/>
      <c r="V43" s="329"/>
      <c r="W43" s="329"/>
      <c r="X43" s="329"/>
      <c r="Y43" s="329"/>
      <c r="Z43" s="329"/>
      <c r="AA43" s="330" t="str">
        <f t="shared" ref="AA43" si="53">IF(OR(AB43="",AE43=""),"",IF(AB43&gt;AE43,"○",IF(AB43=AE43,"△","●")))</f>
        <v>△</v>
      </c>
      <c r="AB43" s="319">
        <f>Q14</f>
        <v>0</v>
      </c>
      <c r="AC43" s="319"/>
      <c r="AD43" s="319" t="s">
        <v>17</v>
      </c>
      <c r="AE43" s="319">
        <f>V14</f>
        <v>0</v>
      </c>
      <c r="AF43" s="319"/>
      <c r="AG43" s="319">
        <f t="shared" si="46"/>
        <v>4</v>
      </c>
      <c r="AH43" s="319"/>
      <c r="AI43" s="319">
        <f t="shared" ref="AI43" si="54">IF(AND($J43="",$P43="",$V43="",$AB43=""),"",SUM($J43,$P43,$V43,$AB43))</f>
        <v>1</v>
      </c>
      <c r="AJ43" s="319"/>
      <c r="AK43" s="319">
        <f t="shared" si="47"/>
        <v>1</v>
      </c>
      <c r="AL43" s="319"/>
      <c r="AM43" s="319">
        <f t="shared" ref="AM43" si="55">IF(OR(AI43="",AK43=""),"",AI43-AK43)</f>
        <v>0</v>
      </c>
      <c r="AN43" s="319"/>
      <c r="AO43" s="319"/>
      <c r="AP43" s="319">
        <v>3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s="40" customFormat="1" ht="11.25" customHeight="1" x14ac:dyDescent="0.45">
      <c r="B45" s="319">
        <v>4</v>
      </c>
      <c r="C45" s="328" t="str">
        <f ca="1">L8</f>
        <v>上河内ＪＳＣ</v>
      </c>
      <c r="D45" s="328"/>
      <c r="E45" s="328"/>
      <c r="F45" s="328"/>
      <c r="G45" s="328"/>
      <c r="H45" s="328"/>
      <c r="I45" s="330" t="str">
        <f t="shared" ref="I45" si="56">IF(OR(J45="",M45=""),"",IF(J45&gt;M45,"○",IF(J45=M45,"△","●")))</f>
        <v>○</v>
      </c>
      <c r="J45" s="319">
        <f>IF(AE39="","",AE39)</f>
        <v>3</v>
      </c>
      <c r="K45" s="319"/>
      <c r="L45" s="319" t="s">
        <v>17</v>
      </c>
      <c r="M45" s="319">
        <f>IF(AB39="","",AB39)</f>
        <v>0</v>
      </c>
      <c r="N45" s="319"/>
      <c r="O45" s="330" t="str">
        <f>IF(OR(P45="",S45=""),"",IF(P45&gt;S45,"○",IF(P45=S45,"△","●")))</f>
        <v>△</v>
      </c>
      <c r="P45" s="319">
        <f>IF(AE41="","",AE41)</f>
        <v>2</v>
      </c>
      <c r="Q45" s="319"/>
      <c r="R45" s="319" t="s">
        <v>17</v>
      </c>
      <c r="S45" s="319">
        <f>IF(AB41="","",AB41)</f>
        <v>2</v>
      </c>
      <c r="T45" s="319"/>
      <c r="U45" s="330" t="str">
        <f>IF(OR(V45="",Y45=""),"",IF(V45&gt;Y45,"○",IF(V45=Y45,"△","●")))</f>
        <v>△</v>
      </c>
      <c r="V45" s="319">
        <f>IF(AE43="","",AE43)</f>
        <v>0</v>
      </c>
      <c r="W45" s="319"/>
      <c r="X45" s="319" t="s">
        <v>17</v>
      </c>
      <c r="Y45" s="319">
        <f>IF(AB43="","",AB43)</f>
        <v>0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5</v>
      </c>
      <c r="AH45" s="319"/>
      <c r="AI45" s="319">
        <f t="shared" ref="AI45" si="57">IF(AND($J45="",$P45="",$V45="",$AB45=""),"",SUM($J45,$P45,$V45,$AB45))</f>
        <v>5</v>
      </c>
      <c r="AJ45" s="319"/>
      <c r="AK45" s="319">
        <f>IF(AND($M45="",$S45="",$Y45="",$AE45),"",SUM($M45,$S45,$Y45,$AE45))</f>
        <v>2</v>
      </c>
      <c r="AL45" s="319"/>
      <c r="AM45" s="319">
        <f t="shared" ref="AM45" si="58">IF(OR(AI45="",AK45=""),"",AI45-AK45)</f>
        <v>3</v>
      </c>
      <c r="AN45" s="319"/>
      <c r="AO45" s="319"/>
      <c r="AP45" s="319">
        <v>2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s="40" customFormat="1" ht="11.25" customHeight="1" x14ac:dyDescent="0.45">
      <c r="B48" s="319"/>
      <c r="C48" s="319" t="str">
        <f ca="1">X5</f>
        <v>ｇ</v>
      </c>
      <c r="D48" s="319"/>
      <c r="E48" s="319"/>
      <c r="F48" s="319"/>
      <c r="G48" s="319"/>
      <c r="H48" s="319"/>
      <c r="I48" s="319" t="str">
        <f ca="1">IF(C50="","",C50)</f>
        <v>昭和・戸祭ＳＣ</v>
      </c>
      <c r="J48" s="319"/>
      <c r="K48" s="319"/>
      <c r="L48" s="319"/>
      <c r="M48" s="319"/>
      <c r="N48" s="319"/>
      <c r="O48" s="319" t="str">
        <f ca="1">IF(C52="","",C52)</f>
        <v>カテット白沢ＳＳ</v>
      </c>
      <c r="P48" s="319"/>
      <c r="Q48" s="319"/>
      <c r="R48" s="319"/>
      <c r="S48" s="319"/>
      <c r="T48" s="319"/>
      <c r="U48" s="319" t="str">
        <f ca="1">IF(C54="","",C54)</f>
        <v>ＦＣアリーバ</v>
      </c>
      <c r="V48" s="319"/>
      <c r="W48" s="319"/>
      <c r="X48" s="319"/>
      <c r="Y48" s="319"/>
      <c r="Z48" s="319"/>
      <c r="AA48" s="319" t="str">
        <f ca="1">IF(C56="","",C56)</f>
        <v>ＦＣグラシアス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2:58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2:58" s="40" customFormat="1" ht="11.25" customHeight="1" x14ac:dyDescent="0.45">
      <c r="B50" s="319">
        <v>5</v>
      </c>
      <c r="C50" s="328" t="str">
        <f ca="1">AC5</f>
        <v>昭和・戸祭ＳＣ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●</v>
      </c>
      <c r="P50" s="319">
        <f>Q16</f>
        <v>0</v>
      </c>
      <c r="Q50" s="319"/>
      <c r="R50" s="319" t="s">
        <v>17</v>
      </c>
      <c r="S50" s="319">
        <f>V16</f>
        <v>3</v>
      </c>
      <c r="T50" s="319"/>
      <c r="U50" s="330" t="str">
        <f>IF(OR(V50="",Y50=""),"",IF(V50&gt;Y50,"○",IF(V50=Y50,"△","●")))</f>
        <v>●</v>
      </c>
      <c r="V50" s="319">
        <f>Q24</f>
        <v>0</v>
      </c>
      <c r="W50" s="319"/>
      <c r="X50" s="319" t="s">
        <v>17</v>
      </c>
      <c r="Y50" s="319">
        <f>V24</f>
        <v>4</v>
      </c>
      <c r="Z50" s="319"/>
      <c r="AA50" s="330" t="str">
        <f t="shared" ref="AA50:AA54" si="59">IF(OR(AB50="",AE50=""),"",IF(AB50&gt;AE50,"○",IF(AB50=AE50,"△","●")))</f>
        <v>○</v>
      </c>
      <c r="AB50" s="319">
        <f>Q32</f>
        <v>1</v>
      </c>
      <c r="AC50" s="319"/>
      <c r="AD50" s="319" t="s">
        <v>17</v>
      </c>
      <c r="AE50" s="319">
        <f>V32</f>
        <v>0</v>
      </c>
      <c r="AF50" s="319"/>
      <c r="AG50" s="319">
        <f t="shared" ref="AG50:AG54" si="60">IF(AND($J50="",$P50="",$V50="",$AB50=""),"",COUNTIF($I50:$AF50,"○")*3+COUNTIF($I50:$AF50,"△")*1)</f>
        <v>3</v>
      </c>
      <c r="AH50" s="319"/>
      <c r="AI50" s="319">
        <f>IF(AND($J50="",$P50="",$V50="",$AB50=""),"",SUM($J50,$P50,$V50,$AB50))</f>
        <v>1</v>
      </c>
      <c r="AJ50" s="319"/>
      <c r="AK50" s="319">
        <f t="shared" ref="AK50:AK54" si="61">IF(AND($M50="",$S50="",$Y50="",$AE50),"",SUM($M50,$S50,$Y50,$AE50))</f>
        <v>7</v>
      </c>
      <c r="AL50" s="319"/>
      <c r="AM50" s="319">
        <f>IF(OR(AI50="",AK50=""),"",AI50-AK50)</f>
        <v>-6</v>
      </c>
      <c r="AN50" s="319"/>
      <c r="AO50" s="319"/>
      <c r="AP50" s="319">
        <v>3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2:58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2:58" s="40" customFormat="1" ht="11.25" customHeight="1" x14ac:dyDescent="0.45">
      <c r="B52" s="319">
        <v>6</v>
      </c>
      <c r="C52" s="328" t="str">
        <f ca="1">AC6</f>
        <v>カテット白沢ＳＳ</v>
      </c>
      <c r="D52" s="328"/>
      <c r="E52" s="328"/>
      <c r="F52" s="328"/>
      <c r="G52" s="328"/>
      <c r="H52" s="328"/>
      <c r="I52" s="330" t="str">
        <f t="shared" ref="I52:I56" si="62">IF(OR(J52="",M52=""),"",IF(J52&gt;M52,"○",IF(J52=M52,"△","●")))</f>
        <v>○</v>
      </c>
      <c r="J52" s="319">
        <f>IF(S50="","",S50)</f>
        <v>3</v>
      </c>
      <c r="K52" s="319"/>
      <c r="L52" s="319" t="s">
        <v>17</v>
      </c>
      <c r="M52" s="319">
        <f>IF(P50="","",P50)</f>
        <v>0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△</v>
      </c>
      <c r="V52" s="319">
        <f>Q34</f>
        <v>0</v>
      </c>
      <c r="W52" s="319"/>
      <c r="X52" s="319" t="s">
        <v>17</v>
      </c>
      <c r="Y52" s="319">
        <f>V34</f>
        <v>0</v>
      </c>
      <c r="Z52" s="319"/>
      <c r="AA52" s="330" t="str">
        <f t="shared" si="59"/>
        <v>△</v>
      </c>
      <c r="AB52" s="319">
        <f>Q26</f>
        <v>0</v>
      </c>
      <c r="AC52" s="319"/>
      <c r="AD52" s="319" t="s">
        <v>17</v>
      </c>
      <c r="AE52" s="319">
        <f>V26</f>
        <v>0</v>
      </c>
      <c r="AF52" s="319"/>
      <c r="AG52" s="319">
        <f t="shared" si="60"/>
        <v>5</v>
      </c>
      <c r="AH52" s="319"/>
      <c r="AI52" s="319">
        <f t="shared" ref="AI52" si="63">IF(AND($J52="",$P52="",$V52="",$AB52=""),"",SUM($J52,$P52,$V52,$AB52))</f>
        <v>3</v>
      </c>
      <c r="AJ52" s="319"/>
      <c r="AK52" s="319">
        <f t="shared" si="61"/>
        <v>0</v>
      </c>
      <c r="AL52" s="319"/>
      <c r="AM52" s="319">
        <f t="shared" ref="AM52" si="64">IF(OR(AI52="",AK52=""),"",AI52-AK52)</f>
        <v>3</v>
      </c>
      <c r="AN52" s="319"/>
      <c r="AO52" s="319"/>
      <c r="AP52" s="319">
        <v>2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2:58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2:58" s="40" customFormat="1" ht="11.25" customHeight="1" x14ac:dyDescent="0.45">
      <c r="B54" s="319">
        <v>7</v>
      </c>
      <c r="C54" s="328" t="str">
        <f ca="1">AC7</f>
        <v>ＦＣアリーバ</v>
      </c>
      <c r="D54" s="328"/>
      <c r="E54" s="328"/>
      <c r="F54" s="328"/>
      <c r="G54" s="328"/>
      <c r="H54" s="328"/>
      <c r="I54" s="330" t="str">
        <f t="shared" si="62"/>
        <v>○</v>
      </c>
      <c r="J54" s="319">
        <f>IF(Y50="","",Y50)</f>
        <v>4</v>
      </c>
      <c r="K54" s="319"/>
      <c r="L54" s="319" t="s">
        <v>17</v>
      </c>
      <c r="M54" s="319">
        <f>IF(V50="","",V50)</f>
        <v>0</v>
      </c>
      <c r="N54" s="319"/>
      <c r="O54" s="330" t="str">
        <f>IF(OR(P54="",S54=""),"",IF(P54&gt;S54,"○",IF(P54=S54,"△","●")))</f>
        <v>△</v>
      </c>
      <c r="P54" s="319">
        <f>IF(Y52="","",Y52)</f>
        <v>0</v>
      </c>
      <c r="Q54" s="319"/>
      <c r="R54" s="319" t="s">
        <v>17</v>
      </c>
      <c r="S54" s="319">
        <f>IF(V52="","",V52)</f>
        <v>0</v>
      </c>
      <c r="T54" s="319"/>
      <c r="U54" s="329"/>
      <c r="V54" s="329"/>
      <c r="W54" s="329"/>
      <c r="X54" s="329"/>
      <c r="Y54" s="329"/>
      <c r="Z54" s="329"/>
      <c r="AA54" s="330" t="str">
        <f t="shared" si="59"/>
        <v>○</v>
      </c>
      <c r="AB54" s="319">
        <f>Q18</f>
        <v>1</v>
      </c>
      <c r="AC54" s="319"/>
      <c r="AD54" s="319" t="s">
        <v>17</v>
      </c>
      <c r="AE54" s="319">
        <f>V18</f>
        <v>0</v>
      </c>
      <c r="AF54" s="319"/>
      <c r="AG54" s="319">
        <f t="shared" si="60"/>
        <v>7</v>
      </c>
      <c r="AH54" s="319"/>
      <c r="AI54" s="319">
        <f t="shared" ref="AI54" si="65">IF(AND($J54="",$P54="",$V54="",$AB54=""),"",SUM($J54,$P54,$V54,$AB54))</f>
        <v>5</v>
      </c>
      <c r="AJ54" s="319"/>
      <c r="AK54" s="319">
        <f t="shared" si="61"/>
        <v>0</v>
      </c>
      <c r="AL54" s="319"/>
      <c r="AM54" s="319">
        <f t="shared" ref="AM54" si="66">IF(OR(AI54="",AK54=""),"",AI54-AK54)</f>
        <v>5</v>
      </c>
      <c r="AN54" s="319"/>
      <c r="AO54" s="319"/>
      <c r="AP54" s="319">
        <v>1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2:58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2:58" s="40" customFormat="1" ht="11.25" customHeight="1" x14ac:dyDescent="0.45">
      <c r="B56" s="319">
        <v>8</v>
      </c>
      <c r="C56" s="328" t="str">
        <f ca="1">AC8</f>
        <v>ＦＣグラシアス</v>
      </c>
      <c r="D56" s="328"/>
      <c r="E56" s="328"/>
      <c r="F56" s="328"/>
      <c r="G56" s="328"/>
      <c r="H56" s="328"/>
      <c r="I56" s="330" t="str">
        <f t="shared" si="62"/>
        <v>●</v>
      </c>
      <c r="J56" s="319">
        <f>IF(AE50="","",AE50)</f>
        <v>0</v>
      </c>
      <c r="K56" s="319"/>
      <c r="L56" s="319" t="s">
        <v>17</v>
      </c>
      <c r="M56" s="319">
        <f>IF(AB50="","",AB50)</f>
        <v>1</v>
      </c>
      <c r="N56" s="319"/>
      <c r="O56" s="330" t="str">
        <f>IF(OR(P56="",S56=""),"",IF(P56&gt;S56,"○",IF(P56=S56,"△","●")))</f>
        <v>△</v>
      </c>
      <c r="P56" s="319">
        <f>IF(AE52="","",AE52)</f>
        <v>0</v>
      </c>
      <c r="Q56" s="319"/>
      <c r="R56" s="319" t="s">
        <v>17</v>
      </c>
      <c r="S56" s="319">
        <f>IF(AB52="","",AB52)</f>
        <v>0</v>
      </c>
      <c r="T56" s="319"/>
      <c r="U56" s="330" t="str">
        <f>IF(OR(V56="",Y56=""),"",IF(V56&gt;Y56,"○",IF(V56=Y56,"△","●")))</f>
        <v>●</v>
      </c>
      <c r="V56" s="319">
        <f>IF(AE54="","",AE54)</f>
        <v>0</v>
      </c>
      <c r="W56" s="319"/>
      <c r="X56" s="319" t="s">
        <v>17</v>
      </c>
      <c r="Y56" s="319">
        <f>IF(AB54="","",AB54)</f>
        <v>1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1</v>
      </c>
      <c r="AH56" s="319"/>
      <c r="AI56" s="319">
        <f t="shared" ref="AI56" si="67">IF(AND($J56="",$P56="",$V56="",$AB56=""),"",SUM($J56,$P56,$V56,$AB56))</f>
        <v>0</v>
      </c>
      <c r="AJ56" s="319"/>
      <c r="AK56" s="319">
        <f>IF(AND($M56="",$S56="",$Y56="",$AE56),"",SUM($M56,$S56,$Y56,$AE56))</f>
        <v>2</v>
      </c>
      <c r="AL56" s="319"/>
      <c r="AM56" s="319">
        <f t="shared" ref="AM56" si="68">IF(OR(AI56="",AK56=""),"",AI56-AK56)</f>
        <v>-2</v>
      </c>
      <c r="AN56" s="319"/>
      <c r="AO56" s="319"/>
      <c r="AP56" s="319">
        <v>4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2:58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2:58" ht="13.2" x14ac:dyDescent="0.45">
      <c r="AS58" s="41"/>
      <c r="AT58" s="41"/>
    </row>
    <row r="59" spans="2:58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8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8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8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  <row r="64" spans="2:58" ht="18" customHeight="1" x14ac:dyDescent="0.45">
      <c r="AT64" s="492"/>
      <c r="AU64" s="493"/>
    </row>
    <row r="65" spans="46:47" ht="18" customHeight="1" x14ac:dyDescent="0.45">
      <c r="AT65" s="492"/>
      <c r="AU65" s="493"/>
    </row>
    <row r="66" spans="46:47" ht="18" customHeight="1" x14ac:dyDescent="0.45">
      <c r="AT66" s="494"/>
      <c r="AU66" s="494"/>
    </row>
    <row r="67" spans="46:47" ht="18" customHeight="1" x14ac:dyDescent="0.45">
      <c r="AT67" s="494"/>
      <c r="AU67" s="494"/>
    </row>
    <row r="68" spans="46:47" ht="18" customHeight="1" x14ac:dyDescent="0.45">
      <c r="AT68" s="492"/>
      <c r="AU68" s="493"/>
    </row>
    <row r="69" spans="46:47" ht="18" customHeight="1" x14ac:dyDescent="0.45">
      <c r="AT69" s="492"/>
      <c r="AU69" s="493"/>
    </row>
    <row r="70" spans="46:47" ht="18" customHeight="1" x14ac:dyDescent="0.45">
      <c r="AT70" s="492"/>
      <c r="AU70" s="493"/>
    </row>
    <row r="71" spans="46:47" ht="18" customHeight="1" x14ac:dyDescent="0.45">
      <c r="AT71" s="492"/>
      <c r="AU71" s="493"/>
    </row>
    <row r="72" spans="46:47" ht="18" customHeight="1" x14ac:dyDescent="0.45">
      <c r="AT72" s="93"/>
      <c r="AU72" s="93"/>
    </row>
  </sheetData>
  <mergeCells count="360">
    <mergeCell ref="AT71:AU71"/>
    <mergeCell ref="AT65:AU65"/>
    <mergeCell ref="AT66:AU66"/>
    <mergeCell ref="AT67:AU67"/>
    <mergeCell ref="AT68:AU68"/>
    <mergeCell ref="AT69:AU69"/>
    <mergeCell ref="AT70:AU70"/>
    <mergeCell ref="D62:I62"/>
    <mergeCell ref="J62:Q62"/>
    <mergeCell ref="R62:Z62"/>
    <mergeCell ref="AA62:AC62"/>
    <mergeCell ref="AD62:AM62"/>
    <mergeCell ref="AT64:AU64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C7:AI7"/>
    <mergeCell ref="AJ7:AL7"/>
    <mergeCell ref="I8:K8"/>
    <mergeCell ref="L8:R8"/>
    <mergeCell ref="S8:U8"/>
    <mergeCell ref="Z8:AB8"/>
    <mergeCell ref="AC8:AI8"/>
    <mergeCell ref="AJ8:AL8"/>
    <mergeCell ref="AC5:AI5"/>
    <mergeCell ref="AJ5:AL5"/>
    <mergeCell ref="I6:K6"/>
    <mergeCell ref="L6:R6"/>
    <mergeCell ref="S6:U6"/>
    <mergeCell ref="Z6:AB6"/>
    <mergeCell ref="AC6:AI6"/>
    <mergeCell ref="AJ6:AL6"/>
    <mergeCell ref="G5:G8"/>
    <mergeCell ref="I5:K5"/>
    <mergeCell ref="L5:R5"/>
    <mergeCell ref="S5:U5"/>
    <mergeCell ref="X5:X8"/>
    <mergeCell ref="Z5:AB5"/>
    <mergeCell ref="I7:K7"/>
    <mergeCell ref="L7:R7"/>
    <mergeCell ref="S7:U7"/>
    <mergeCell ref="Z7:AB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43" priority="21">
      <formula>WEEKDAY(AM3)=7</formula>
    </cfRule>
    <cfRule type="expression" dxfId="42" priority="22">
      <formula>WEEKDAY(AM3)=1</formula>
    </cfRule>
  </conditionalFormatting>
  <conditionalFormatting sqref="AM3:AO3">
    <cfRule type="expression" dxfId="41" priority="19">
      <formula>WEEKDAY(AM3)=7</formula>
    </cfRule>
    <cfRule type="expression" dxfId="40" priority="20">
      <formula>WEEKDAY(AM3)=1</formula>
    </cfRule>
  </conditionalFormatting>
  <conditionalFormatting sqref="AM3:AO3">
    <cfRule type="expression" dxfId="39" priority="17">
      <formula>WEEKDAY(AM3)=7</formula>
    </cfRule>
    <cfRule type="expression" dxfId="38" priority="18">
      <formula>WEEKDAY(AM3)=1</formula>
    </cfRule>
  </conditionalFormatting>
  <conditionalFormatting sqref="AM3:AO3">
    <cfRule type="expression" dxfId="37" priority="15">
      <formula>WEEKDAY(AM3)=7</formula>
    </cfRule>
    <cfRule type="expression" dxfId="36" priority="16">
      <formula>WEEKDAY(AM3)=1</formula>
    </cfRule>
  </conditionalFormatting>
  <conditionalFormatting sqref="AM3:AO3">
    <cfRule type="expression" dxfId="35" priority="13">
      <formula>WEEKDAY(AM3)=7</formula>
    </cfRule>
    <cfRule type="expression" dxfId="34" priority="14">
      <formula>WEEKDAY(AM3)=1</formula>
    </cfRule>
  </conditionalFormatting>
  <conditionalFormatting sqref="AM3:AO3">
    <cfRule type="expression" dxfId="33" priority="11">
      <formula>WEEKDAY(AM3)=7</formula>
    </cfRule>
    <cfRule type="expression" dxfId="32" priority="12">
      <formula>WEEKDAY(AM3)=1</formula>
    </cfRule>
  </conditionalFormatting>
  <conditionalFormatting sqref="AM3:AO3">
    <cfRule type="expression" dxfId="31" priority="9">
      <formula>WEEKDAY(AM3)=7</formula>
    </cfRule>
    <cfRule type="expression" dxfId="30" priority="10">
      <formula>WEEKDAY(AM3)=1</formula>
    </cfRule>
  </conditionalFormatting>
  <conditionalFormatting sqref="AM3:AO3">
    <cfRule type="expression" dxfId="29" priority="7">
      <formula>WEEKDAY(AM3)=7</formula>
    </cfRule>
    <cfRule type="expression" dxfId="28" priority="8">
      <formula>WEEKDAY(AM3)=1</formula>
    </cfRule>
  </conditionalFormatting>
  <conditionalFormatting sqref="AM3:AO3">
    <cfRule type="expression" dxfId="27" priority="5">
      <formula>WEEKDAY(AM3)=7</formula>
    </cfRule>
    <cfRule type="expression" dxfId="26" priority="6">
      <formula>WEEKDAY(AM3)=1</formula>
    </cfRule>
  </conditionalFormatting>
  <conditionalFormatting sqref="AM3:AO3">
    <cfRule type="expression" dxfId="25" priority="3">
      <formula>WEEKDAY(AM3)=7</formula>
    </cfRule>
    <cfRule type="expression" dxfId="24" priority="4">
      <formula>WEEKDAY(AM3)=1</formula>
    </cfRule>
  </conditionalFormatting>
  <conditionalFormatting sqref="AM3:AO3">
    <cfRule type="expression" dxfId="23" priority="1">
      <formula>WEEKDAY(AM3)=7</formula>
    </cfRule>
    <cfRule type="expression" dxfId="22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F943-6E7A-4708-ABBD-AA17364B358D}">
  <dimension ref="A1:BG6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4</v>
      </c>
    </row>
    <row r="2" spans="1:46" ht="30" customHeight="1" x14ac:dyDescent="0.45">
      <c r="A2" s="275" t="str">
        <f ca="1">"【"&amp;INDIRECT("７月６日・７日組合せ!c"&amp;5+21*($AS$1-1))&amp;"ブロック 第２日】"</f>
        <v>【Ｄブロック 第２日】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IF(INDIRECT("７月６日・７日組合せ!q"&amp;5+21*($AS$1-1))="","",INDIRECT("７月６日・７日組合せ!q"&amp;5+21*($AS$1-1)))</f>
        <v>陽南小学校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IF(L7="","",L7)</f>
        <v>緑が丘ＹＦＣ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43653</v>
      </c>
      <c r="AH3" s="282"/>
      <c r="AI3" s="282"/>
      <c r="AJ3" s="282"/>
      <c r="AK3" s="282"/>
      <c r="AL3" s="282"/>
      <c r="AM3" s="479" t="str">
        <f>"（"&amp;TEXT(AG3,"aaa")&amp;"）"</f>
        <v>（日）</v>
      </c>
      <c r="AN3" s="479"/>
      <c r="AO3" s="480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G5" s="481" t="str">
        <f ca="1">INDIRECT("７月６日・７日組合せ!q"&amp;21*($AS$1-1)+11)</f>
        <v>ｆ</v>
      </c>
      <c r="H5" s="101">
        <v>1</v>
      </c>
      <c r="I5" s="483" t="str">
        <f ca="1">INDIRECT("７月６日・７日組合せ!t"&amp;2*ROW()+21*($AS$1-1)-2)</f>
        <v>ｆ３位</v>
      </c>
      <c r="J5" s="483"/>
      <c r="K5" s="483"/>
      <c r="L5" s="290" t="str">
        <f ca="1">IF(INDIRECT("７月６日・７日組合せ!v"&amp;2*ROW()+21*($AS$1-1)-2)="","",INDIRECT("７月６日・７日組合せ!v"&amp;2*ROW()+21*($AS$1-1)-2))</f>
        <v>Ｓ４スペランツァ</v>
      </c>
      <c r="M5" s="291"/>
      <c r="N5" s="291"/>
      <c r="O5" s="291"/>
      <c r="P5" s="291"/>
      <c r="Q5" s="291"/>
      <c r="R5" s="291"/>
      <c r="S5" s="292"/>
      <c r="T5" s="293"/>
      <c r="U5" s="294"/>
      <c r="X5" s="332"/>
      <c r="Y5" s="103"/>
      <c r="Z5" s="334"/>
      <c r="AA5" s="334"/>
      <c r="AB5" s="334"/>
      <c r="AC5" s="335"/>
      <c r="AD5" s="335"/>
      <c r="AE5" s="335"/>
      <c r="AF5" s="335"/>
      <c r="AG5" s="335"/>
      <c r="AH5" s="335"/>
      <c r="AI5" s="335"/>
      <c r="AJ5" s="336"/>
      <c r="AK5" s="336"/>
      <c r="AL5" s="336"/>
    </row>
    <row r="6" spans="1:46" ht="18" customHeight="1" x14ac:dyDescent="0.45">
      <c r="G6" s="481"/>
      <c r="H6" s="101">
        <v>2</v>
      </c>
      <c r="I6" s="483" t="str">
        <f t="shared" ref="I6:I8" ca="1" si="0">INDIRECT("７月６日・７日組合せ!t"&amp;2*ROW()+21*($AS$1-1)-2)</f>
        <v>ａ１位</v>
      </c>
      <c r="J6" s="483"/>
      <c r="K6" s="483"/>
      <c r="L6" s="290" t="str">
        <f t="shared" ref="L6:L8" ca="1" si="1">IF(INDIRECT("７月６日・７日組合せ!v"&amp;2*ROW()+21*($AS$1-1)-2)="","",INDIRECT("７月６日・７日組合せ!v"&amp;2*ROW()+21*($AS$1-1)-2))</f>
        <v>姿川第一ＦＣ</v>
      </c>
      <c r="M6" s="291"/>
      <c r="N6" s="291"/>
      <c r="O6" s="291"/>
      <c r="P6" s="291"/>
      <c r="Q6" s="291"/>
      <c r="R6" s="291"/>
      <c r="S6" s="301"/>
      <c r="T6" s="302"/>
      <c r="U6" s="303"/>
      <c r="X6" s="332"/>
      <c r="Y6" s="103"/>
      <c r="Z6" s="334"/>
      <c r="AA6" s="334"/>
      <c r="AB6" s="334"/>
      <c r="AC6" s="335"/>
      <c r="AD6" s="335"/>
      <c r="AE6" s="335"/>
      <c r="AF6" s="335"/>
      <c r="AG6" s="335"/>
      <c r="AH6" s="335"/>
      <c r="AI6" s="335"/>
      <c r="AJ6" s="336"/>
      <c r="AK6" s="336"/>
      <c r="AL6" s="336"/>
    </row>
    <row r="7" spans="1:46" ht="18" customHeight="1" x14ac:dyDescent="0.45">
      <c r="G7" s="481"/>
      <c r="H7" s="101">
        <v>3</v>
      </c>
      <c r="I7" s="483" t="str">
        <f t="shared" ca="1" si="0"/>
        <v>ｃ２位</v>
      </c>
      <c r="J7" s="483"/>
      <c r="K7" s="483"/>
      <c r="L7" s="290" t="str">
        <f t="shared" ca="1" si="1"/>
        <v>緑が丘ＹＦＣ</v>
      </c>
      <c r="M7" s="291"/>
      <c r="N7" s="291"/>
      <c r="O7" s="291"/>
      <c r="P7" s="291"/>
      <c r="Q7" s="291"/>
      <c r="R7" s="291"/>
      <c r="S7" s="301" t="s">
        <v>167</v>
      </c>
      <c r="T7" s="302"/>
      <c r="U7" s="303"/>
      <c r="X7" s="332"/>
      <c r="Y7" s="103"/>
      <c r="Z7" s="334"/>
      <c r="AA7" s="334"/>
      <c r="AB7" s="334"/>
      <c r="AC7" s="335"/>
      <c r="AD7" s="335"/>
      <c r="AE7" s="335"/>
      <c r="AF7" s="335"/>
      <c r="AG7" s="335"/>
      <c r="AH7" s="335"/>
      <c r="AI7" s="335"/>
      <c r="AJ7" s="336"/>
      <c r="AK7" s="337"/>
      <c r="AL7" s="337"/>
    </row>
    <row r="8" spans="1:46" ht="18" customHeight="1" x14ac:dyDescent="0.45">
      <c r="C8" s="91"/>
      <c r="D8" s="85"/>
      <c r="E8" s="85"/>
      <c r="F8" s="85"/>
      <c r="G8" s="482"/>
      <c r="H8" s="101">
        <v>4</v>
      </c>
      <c r="I8" s="483" t="str">
        <f t="shared" ca="1" si="0"/>
        <v>ｅ４位</v>
      </c>
      <c r="J8" s="483"/>
      <c r="K8" s="483"/>
      <c r="L8" s="306" t="str">
        <f t="shared" ca="1" si="1"/>
        <v>宝木キッカーズ</v>
      </c>
      <c r="M8" s="307"/>
      <c r="N8" s="307"/>
      <c r="O8" s="307"/>
      <c r="P8" s="307"/>
      <c r="Q8" s="307"/>
      <c r="R8" s="307"/>
      <c r="S8" s="309"/>
      <c r="T8" s="310"/>
      <c r="U8" s="311"/>
      <c r="X8" s="333"/>
      <c r="Y8" s="104"/>
      <c r="Z8" s="334"/>
      <c r="AA8" s="334"/>
      <c r="AB8" s="334"/>
      <c r="AC8" s="335"/>
      <c r="AD8" s="335"/>
      <c r="AE8" s="335"/>
      <c r="AF8" s="335"/>
      <c r="AG8" s="335"/>
      <c r="AH8" s="335"/>
      <c r="AI8" s="335"/>
      <c r="AJ8" s="336"/>
      <c r="AK8" s="336"/>
      <c r="AL8" s="336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0.36805555555555558</v>
      </c>
      <c r="D12" s="321"/>
      <c r="E12" s="321"/>
      <c r="F12" s="322"/>
      <c r="G12" s="322"/>
      <c r="H12" s="322"/>
      <c r="I12" s="322"/>
      <c r="J12" s="323" t="str">
        <f ca="1">IFERROR(VLOOKUP(AS12,$H$5:$U$8,5,0),"")&amp;IFERROR(VLOOKUP(AS12,#REF!,5,0),"")</f>
        <v>Ｓ４スペランツァ</v>
      </c>
      <c r="K12" s="324"/>
      <c r="L12" s="324"/>
      <c r="M12" s="324"/>
      <c r="N12" s="324"/>
      <c r="O12" s="324"/>
      <c r="P12" s="324"/>
      <c r="Q12" s="318">
        <f>IF(OR(S12="",S13=""),"",S12+S13)</f>
        <v>0</v>
      </c>
      <c r="R12" s="325"/>
      <c r="S12" s="73">
        <v>0</v>
      </c>
      <c r="T12" s="74" t="s">
        <v>29</v>
      </c>
      <c r="U12" s="73">
        <v>1</v>
      </c>
      <c r="V12" s="320">
        <f>IF(OR(U12="",U13=""),"",U12+U13)</f>
        <v>1</v>
      </c>
      <c r="W12" s="320"/>
      <c r="X12" s="326" t="str">
        <f ca="1">IFERROR(VLOOKUP(AT12,$H$5:$U$8,5,0),"")&amp;IFERROR(VLOOKUP(AT12,$Y$5:$AL$8,5,0),"")</f>
        <v>姿川第一ＦＣ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'７月６日・７日組合せ'!$V$90</f>
        <v>３／４／４／３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0</v>
      </c>
      <c r="T13" s="74" t="s">
        <v>29</v>
      </c>
      <c r="U13" s="73">
        <v>0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0.3888888888888889</v>
      </c>
      <c r="D14" s="321">
        <v>0.4375</v>
      </c>
      <c r="E14" s="321"/>
      <c r="F14" s="322"/>
      <c r="G14" s="322"/>
      <c r="H14" s="322"/>
      <c r="I14" s="322"/>
      <c r="J14" s="323" t="str">
        <f ca="1">IFERROR(VLOOKUP(AS14,$H$5:$U$8,5,0),"")&amp;IFERROR(VLOOKUP(AS14,#REF!,5,0),"")</f>
        <v>緑が丘ＹＦＣ</v>
      </c>
      <c r="K14" s="324"/>
      <c r="L14" s="324"/>
      <c r="M14" s="324"/>
      <c r="N14" s="324"/>
      <c r="O14" s="324"/>
      <c r="P14" s="324"/>
      <c r="Q14" s="320">
        <f>IF(OR(S14="",S15=""),"",S14+S15)</f>
        <v>1</v>
      </c>
      <c r="R14" s="320"/>
      <c r="S14" s="73">
        <v>1</v>
      </c>
      <c r="T14" s="74" t="s">
        <v>29</v>
      </c>
      <c r="U14" s="73">
        <v>0</v>
      </c>
      <c r="V14" s="320">
        <f t="shared" ref="V14" si="2">IF(OR(U14="",U15=""),"",U14+U15)</f>
        <v>0</v>
      </c>
      <c r="W14" s="320"/>
      <c r="X14" s="326" t="str">
        <f t="shared" ref="X14" ca="1" si="3">IFERROR(VLOOKUP(AT14,$H$5:$U$8,5,0),"")&amp;IFERROR(VLOOKUP(AT14,$Y$5:$AL$8,5,0),"")</f>
        <v>宝木キッカーズ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'７月６日・７日組合せ'!$V$91</f>
        <v>１／２／２／１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0"/>
      <c r="R15" s="320"/>
      <c r="S15" s="73">
        <v>0</v>
      </c>
      <c r="T15" s="74" t="s">
        <v>29</v>
      </c>
      <c r="U15" s="73">
        <v>0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ca="1">IFERROR(VLOOKUP(AS16,$H$5:$U$8,5,0),"")&amp;IFERROR(VLOOKUP(AS16,#REF!,5,0),"")</f>
        <v>Ｓ４スペランツァ</v>
      </c>
      <c r="K16" s="324"/>
      <c r="L16" s="324"/>
      <c r="M16" s="324"/>
      <c r="N16" s="324"/>
      <c r="O16" s="324"/>
      <c r="P16" s="324"/>
      <c r="Q16" s="320">
        <f t="shared" ref="Q16" si="4">IF(OR(S16="",S17=""),"",S16+S17)</f>
        <v>0</v>
      </c>
      <c r="R16" s="320"/>
      <c r="S16" s="73">
        <v>0</v>
      </c>
      <c r="T16" s="74" t="s">
        <v>29</v>
      </c>
      <c r="U16" s="73">
        <v>0</v>
      </c>
      <c r="V16" s="320">
        <f t="shared" ref="V16" si="5">IF(OR(U16="",U17=""),"",U16+U17)</f>
        <v>0</v>
      </c>
      <c r="W16" s="320"/>
      <c r="X16" s="326" t="str">
        <f t="shared" ref="X16" ca="1" si="6">IFERROR(VLOOKUP(AT16,$H$5:$U$8,5,0),"")&amp;IFERROR(VLOOKUP(AT16,$Y$5:$AL$8,5,0),"")</f>
        <v>緑が丘ＹＦＣ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'７月６日・７日組合せ'!$V$92</f>
        <v>２／４／４／２</v>
      </c>
      <c r="AJ16" s="318"/>
      <c r="AK16" s="318"/>
      <c r="AL16" s="318"/>
      <c r="AM16" s="318"/>
      <c r="AN16" s="318"/>
      <c r="AO16" s="319"/>
      <c r="AP16" s="319"/>
      <c r="AS16" s="88">
        <v>1</v>
      </c>
      <c r="AT16" s="88">
        <v>3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0"/>
      <c r="R17" s="320"/>
      <c r="S17" s="73">
        <v>0</v>
      </c>
      <c r="T17" s="74" t="s">
        <v>29</v>
      </c>
      <c r="U17" s="73">
        <v>0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ca="1">IFERROR(VLOOKUP(AS18,$H$5:$U$8,5,0),"")&amp;IFERROR(VLOOKUP(AS18,#REF!,5,0),"")</f>
        <v>姿川第一ＦＣ</v>
      </c>
      <c r="K18" s="324"/>
      <c r="L18" s="324"/>
      <c r="M18" s="324"/>
      <c r="N18" s="324"/>
      <c r="O18" s="324"/>
      <c r="P18" s="324"/>
      <c r="Q18" s="320">
        <f t="shared" ref="Q18" si="7">IF(OR(S18="",S19=""),"",S18+S19)</f>
        <v>3</v>
      </c>
      <c r="R18" s="320"/>
      <c r="S18" s="73">
        <v>3</v>
      </c>
      <c r="T18" s="74" t="s">
        <v>29</v>
      </c>
      <c r="U18" s="73">
        <v>0</v>
      </c>
      <c r="V18" s="320">
        <f t="shared" ref="V18" si="8">IF(OR(U18="",U19=""),"",U18+U19)</f>
        <v>0</v>
      </c>
      <c r="W18" s="320"/>
      <c r="X18" s="326" t="str">
        <f t="shared" ref="X18" ca="1" si="9">IFERROR(VLOOKUP(AT18,$H$5:$U$8,5,0),"")&amp;IFERROR(VLOOKUP(AT18,$Y$5:$AL$8,5,0),"")</f>
        <v>宝木キッカーズ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'７月６日・７日組合せ'!$V$93</f>
        <v>１／３／３／１</v>
      </c>
      <c r="AJ18" s="318"/>
      <c r="AK18" s="318"/>
      <c r="AL18" s="318"/>
      <c r="AM18" s="318"/>
      <c r="AN18" s="318"/>
      <c r="AO18" s="319"/>
      <c r="AP18" s="319"/>
      <c r="AS18" s="88">
        <v>2</v>
      </c>
      <c r="AT18" s="88">
        <v>4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0"/>
      <c r="R19" s="320"/>
      <c r="S19" s="73">
        <v>0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0.46527777777777773</v>
      </c>
      <c r="D20" s="321"/>
      <c r="E20" s="321"/>
      <c r="F20" s="322"/>
      <c r="G20" s="322"/>
      <c r="H20" s="322"/>
      <c r="I20" s="322"/>
      <c r="J20" s="323" t="str">
        <f ca="1">IFERROR(VLOOKUP(AS20,$H$5:$U$8,5,0),"")&amp;IFERROR(VLOOKUP(AS20,#REF!,5,0),"")</f>
        <v>Ｓ４スペランツァ</v>
      </c>
      <c r="K20" s="324"/>
      <c r="L20" s="324"/>
      <c r="M20" s="324"/>
      <c r="N20" s="324"/>
      <c r="O20" s="324"/>
      <c r="P20" s="324"/>
      <c r="Q20" s="320">
        <f t="shared" ref="Q20" si="10">IF(OR(S20="",S21=""),"",S20+S21)</f>
        <v>2</v>
      </c>
      <c r="R20" s="320"/>
      <c r="S20" s="73">
        <v>0</v>
      </c>
      <c r="T20" s="74" t="s">
        <v>29</v>
      </c>
      <c r="U20" s="73">
        <v>0</v>
      </c>
      <c r="V20" s="320">
        <f t="shared" ref="V20" si="11">IF(OR(U20="",U21=""),"",U20+U21)</f>
        <v>0</v>
      </c>
      <c r="W20" s="320"/>
      <c r="X20" s="326" t="str">
        <f t="shared" ref="X20" ca="1" si="12">IFERROR(VLOOKUP(AT20,$H$5:$U$8,5,0),"")&amp;IFERROR(VLOOKUP(AT20,$Y$5:$AL$8,5,0),"")</f>
        <v>宝木キッカーズ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'７月６日・７日組合せ'!$V$94</f>
        <v>２／３／３／２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4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2</v>
      </c>
      <c r="T21" s="74" t="s">
        <v>29</v>
      </c>
      <c r="U21" s="73">
        <v>0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0.4861111111111111</v>
      </c>
      <c r="D22" s="321">
        <v>0.4375</v>
      </c>
      <c r="E22" s="321"/>
      <c r="F22" s="322"/>
      <c r="G22" s="322"/>
      <c r="H22" s="322"/>
      <c r="I22" s="322"/>
      <c r="J22" s="323" t="str">
        <f ca="1">IFERROR(VLOOKUP(AS22,$H$5:$U$8,5,0),"")&amp;IFERROR(VLOOKUP(AS22,#REF!,5,0),"")</f>
        <v>姿川第一ＦＣ</v>
      </c>
      <c r="K22" s="324"/>
      <c r="L22" s="324"/>
      <c r="M22" s="324"/>
      <c r="N22" s="324"/>
      <c r="O22" s="324"/>
      <c r="P22" s="324"/>
      <c r="Q22" s="320">
        <f t="shared" ref="Q22" si="13">IF(OR(S22="",S23=""),"",S22+S23)</f>
        <v>2</v>
      </c>
      <c r="R22" s="320"/>
      <c r="S22" s="73">
        <v>2</v>
      </c>
      <c r="T22" s="74" t="s">
        <v>29</v>
      </c>
      <c r="U22" s="73">
        <v>0</v>
      </c>
      <c r="V22" s="320">
        <f t="shared" ref="V22" si="14">IF(OR(U22="",U23=""),"",U22+U23)</f>
        <v>1</v>
      </c>
      <c r="W22" s="320"/>
      <c r="X22" s="326" t="str">
        <f t="shared" ref="X22" ca="1" si="15">IFERROR(VLOOKUP(AT22,$H$5:$U$8,5,0),"")&amp;IFERROR(VLOOKUP(AT22,$Y$5:$AL$8,5,0),"")</f>
        <v>緑が丘ＹＦＣ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'７月６日・７日組合せ'!$V$95</f>
        <v>４／１／１／４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3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0</v>
      </c>
      <c r="T23" s="74" t="s">
        <v>29</v>
      </c>
      <c r="U23" s="73">
        <v>1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hidden="1" customHeight="1" x14ac:dyDescent="0.45">
      <c r="B24" s="495">
        <v>7</v>
      </c>
      <c r="C24" s="343">
        <v>0.5</v>
      </c>
      <c r="D24" s="344"/>
      <c r="E24" s="345"/>
      <c r="F24" s="349"/>
      <c r="G24" s="350"/>
      <c r="H24" s="350"/>
      <c r="I24" s="351"/>
      <c r="J24" s="355" t="str">
        <f ca="1">IFERROR(VLOOKUP(AS24,$I$5:$T$8,3,0),"")&amp;IFERROR(VLOOKUP(AS24,#REF!,3,0),"")</f>
        <v/>
      </c>
      <c r="K24" s="503"/>
      <c r="L24" s="503"/>
      <c r="M24" s="503"/>
      <c r="N24" s="503"/>
      <c r="O24" s="503"/>
      <c r="P24" s="504"/>
      <c r="Q24" s="358" t="str">
        <f t="shared" ref="Q24" si="16">IF(OR(S24="",S25=""),"",S24+S25)</f>
        <v/>
      </c>
      <c r="R24" s="359"/>
      <c r="S24" s="86"/>
      <c r="T24" s="21" t="s">
        <v>29</v>
      </c>
      <c r="U24" s="86"/>
      <c r="V24" s="358" t="str">
        <f t="shared" ref="V24" si="17">IF(OR(U24="",U25=""),"",U24+U25)</f>
        <v/>
      </c>
      <c r="W24" s="359"/>
      <c r="X24" s="362" t="str">
        <f ca="1">IFERROR(VLOOKUP(AT24,$I$5:$T$8,3,0),"")&amp;IFERROR(VLOOKUP(AT24,#REF!,3,0),"")</f>
        <v/>
      </c>
      <c r="Y24" s="508"/>
      <c r="Z24" s="508"/>
      <c r="AA24" s="508"/>
      <c r="AB24" s="508"/>
      <c r="AC24" s="508"/>
      <c r="AD24" s="509"/>
      <c r="AE24" s="349"/>
      <c r="AF24" s="350"/>
      <c r="AG24" s="350"/>
      <c r="AH24" s="351"/>
      <c r="AI24" s="368"/>
      <c r="AJ24" s="369"/>
      <c r="AK24" s="369"/>
      <c r="AL24" s="369"/>
      <c r="AM24" s="369"/>
      <c r="AN24" s="369"/>
      <c r="AO24" s="472"/>
      <c r="AP24" s="513"/>
      <c r="AS24" s="88"/>
      <c r="AT24" s="88"/>
    </row>
    <row r="25" spans="2:46" ht="14.25" hidden="1" customHeight="1" x14ac:dyDescent="0.45">
      <c r="B25" s="496"/>
      <c r="C25" s="497"/>
      <c r="D25" s="498"/>
      <c r="E25" s="499"/>
      <c r="F25" s="500"/>
      <c r="G25" s="501"/>
      <c r="H25" s="501"/>
      <c r="I25" s="502"/>
      <c r="J25" s="505"/>
      <c r="K25" s="506"/>
      <c r="L25" s="506"/>
      <c r="M25" s="506"/>
      <c r="N25" s="506"/>
      <c r="O25" s="506"/>
      <c r="P25" s="507"/>
      <c r="Q25" s="360"/>
      <c r="R25" s="361"/>
      <c r="S25" s="22"/>
      <c r="T25" s="23" t="s">
        <v>29</v>
      </c>
      <c r="U25" s="22"/>
      <c r="V25" s="360"/>
      <c r="W25" s="361"/>
      <c r="X25" s="510"/>
      <c r="Y25" s="511"/>
      <c r="Z25" s="511"/>
      <c r="AA25" s="511"/>
      <c r="AB25" s="511"/>
      <c r="AC25" s="511"/>
      <c r="AD25" s="512"/>
      <c r="AE25" s="500"/>
      <c r="AF25" s="501"/>
      <c r="AG25" s="501"/>
      <c r="AH25" s="502"/>
      <c r="AI25" s="371"/>
      <c r="AJ25" s="372"/>
      <c r="AK25" s="372"/>
      <c r="AL25" s="372"/>
      <c r="AM25" s="372"/>
      <c r="AN25" s="372"/>
      <c r="AO25" s="416"/>
      <c r="AP25" s="514"/>
      <c r="AS25" s="88"/>
      <c r="AT25" s="88"/>
    </row>
    <row r="26" spans="2:46" ht="14.25" hidden="1" customHeight="1" x14ac:dyDescent="0.45">
      <c r="B26" s="496">
        <v>8</v>
      </c>
      <c r="C26" s="497">
        <v>0.52083333333333304</v>
      </c>
      <c r="D26" s="498">
        <v>0.4375</v>
      </c>
      <c r="E26" s="499"/>
      <c r="F26" s="500"/>
      <c r="G26" s="501"/>
      <c r="H26" s="501"/>
      <c r="I26" s="502"/>
      <c r="J26" s="515" t="str">
        <f ca="1">IFERROR(VLOOKUP(AS26,$I$5:$T$8,3,0),"")&amp;IFERROR(VLOOKUP(AS26,#REF!,3,0),"")</f>
        <v/>
      </c>
      <c r="K26" s="506"/>
      <c r="L26" s="506"/>
      <c r="M26" s="506"/>
      <c r="N26" s="506"/>
      <c r="O26" s="506"/>
      <c r="P26" s="507"/>
      <c r="Q26" s="384" t="str">
        <f t="shared" ref="Q26" si="18">IF(OR(S26="",S27=""),"",S26+S27)</f>
        <v/>
      </c>
      <c r="R26" s="385"/>
      <c r="S26" s="86"/>
      <c r="T26" s="21" t="s">
        <v>29</v>
      </c>
      <c r="U26" s="86"/>
      <c r="V26" s="384" t="str">
        <f t="shared" ref="V26" si="19">IF(OR(U26="",U27=""),"",U26+U27)</f>
        <v/>
      </c>
      <c r="W26" s="385"/>
      <c r="X26" s="386" t="str">
        <f ca="1">IFERROR(VLOOKUP(AT26,$I$5:$T$8,3,0),"")&amp;IFERROR(VLOOKUP(AT26,#REF!,3,0),"")</f>
        <v/>
      </c>
      <c r="Y26" s="516"/>
      <c r="Z26" s="516"/>
      <c r="AA26" s="516"/>
      <c r="AB26" s="516"/>
      <c r="AC26" s="516"/>
      <c r="AD26" s="517"/>
      <c r="AE26" s="500"/>
      <c r="AF26" s="501"/>
      <c r="AG26" s="501"/>
      <c r="AH26" s="502"/>
      <c r="AI26" s="389"/>
      <c r="AJ26" s="390"/>
      <c r="AK26" s="390"/>
      <c r="AL26" s="390"/>
      <c r="AM26" s="390"/>
      <c r="AN26" s="390"/>
      <c r="AO26" s="413"/>
      <c r="AP26" s="518"/>
      <c r="AS26" s="88"/>
      <c r="AT26" s="88"/>
    </row>
    <row r="27" spans="2:46" ht="14.25" hidden="1" customHeight="1" x14ac:dyDescent="0.45">
      <c r="B27" s="496"/>
      <c r="C27" s="497"/>
      <c r="D27" s="498"/>
      <c r="E27" s="499"/>
      <c r="F27" s="500"/>
      <c r="G27" s="501"/>
      <c r="H27" s="501"/>
      <c r="I27" s="502"/>
      <c r="J27" s="505"/>
      <c r="K27" s="506"/>
      <c r="L27" s="506"/>
      <c r="M27" s="506"/>
      <c r="N27" s="506"/>
      <c r="O27" s="506"/>
      <c r="P27" s="507"/>
      <c r="Q27" s="360"/>
      <c r="R27" s="361"/>
      <c r="S27" s="22"/>
      <c r="T27" s="23" t="s">
        <v>29</v>
      </c>
      <c r="U27" s="22"/>
      <c r="V27" s="360"/>
      <c r="W27" s="361"/>
      <c r="X27" s="510"/>
      <c r="Y27" s="511"/>
      <c r="Z27" s="511"/>
      <c r="AA27" s="511"/>
      <c r="AB27" s="511"/>
      <c r="AC27" s="511"/>
      <c r="AD27" s="512"/>
      <c r="AE27" s="500"/>
      <c r="AF27" s="501"/>
      <c r="AG27" s="501"/>
      <c r="AH27" s="502"/>
      <c r="AI27" s="371"/>
      <c r="AJ27" s="372"/>
      <c r="AK27" s="372"/>
      <c r="AL27" s="372"/>
      <c r="AM27" s="372"/>
      <c r="AN27" s="372"/>
      <c r="AO27" s="416"/>
      <c r="AP27" s="514"/>
      <c r="AS27" s="88"/>
      <c r="AT27" s="88"/>
    </row>
    <row r="28" spans="2:46" ht="14.25" hidden="1" customHeight="1" x14ac:dyDescent="0.45">
      <c r="B28" s="495">
        <v>9</v>
      </c>
      <c r="C28" s="497">
        <v>0.54166666666666696</v>
      </c>
      <c r="D28" s="498"/>
      <c r="E28" s="499"/>
      <c r="F28" s="349"/>
      <c r="G28" s="350"/>
      <c r="H28" s="350"/>
      <c r="I28" s="351"/>
      <c r="J28" s="515" t="str">
        <f ca="1">IFERROR(VLOOKUP(AS28,$I$5:$T$8,3,0),"")&amp;IFERROR(VLOOKUP(AS28,#REF!,3,0),"")</f>
        <v/>
      </c>
      <c r="K28" s="506"/>
      <c r="L28" s="506"/>
      <c r="M28" s="506"/>
      <c r="N28" s="506"/>
      <c r="O28" s="506"/>
      <c r="P28" s="507"/>
      <c r="Q28" s="358" t="str">
        <f t="shared" ref="Q28" si="20">IF(OR(S28="",S29=""),"",S28+S29)</f>
        <v/>
      </c>
      <c r="R28" s="359"/>
      <c r="S28" s="86"/>
      <c r="T28" s="21" t="s">
        <v>29</v>
      </c>
      <c r="U28" s="86"/>
      <c r="V28" s="358" t="str">
        <f t="shared" ref="V28" si="21">IF(OR(U28="",U29=""),"",U28+U29)</f>
        <v/>
      </c>
      <c r="W28" s="359"/>
      <c r="X28" s="362" t="str">
        <f ca="1">IFERROR(VLOOKUP(AT28,$I$5:$T$8,3,0),"")&amp;IFERROR(VLOOKUP(AT28,#REF!,3,0),"")</f>
        <v/>
      </c>
      <c r="Y28" s="508"/>
      <c r="Z28" s="508"/>
      <c r="AA28" s="508"/>
      <c r="AB28" s="508"/>
      <c r="AC28" s="508"/>
      <c r="AD28" s="509"/>
      <c r="AE28" s="349"/>
      <c r="AF28" s="350"/>
      <c r="AG28" s="350"/>
      <c r="AH28" s="351"/>
      <c r="AI28" s="389"/>
      <c r="AJ28" s="390"/>
      <c r="AK28" s="390"/>
      <c r="AL28" s="390"/>
      <c r="AM28" s="390"/>
      <c r="AN28" s="390"/>
      <c r="AO28" s="413"/>
      <c r="AP28" s="518"/>
      <c r="AS28" s="88"/>
      <c r="AT28" s="88"/>
    </row>
    <row r="29" spans="2:46" ht="14.25" hidden="1" customHeight="1" x14ac:dyDescent="0.45">
      <c r="B29" s="519"/>
      <c r="C29" s="497"/>
      <c r="D29" s="498"/>
      <c r="E29" s="499"/>
      <c r="F29" s="378"/>
      <c r="G29" s="379"/>
      <c r="H29" s="379"/>
      <c r="I29" s="380"/>
      <c r="J29" s="505"/>
      <c r="K29" s="506"/>
      <c r="L29" s="506"/>
      <c r="M29" s="506"/>
      <c r="N29" s="506"/>
      <c r="O29" s="506"/>
      <c r="P29" s="507"/>
      <c r="Q29" s="358"/>
      <c r="R29" s="359"/>
      <c r="S29" s="24"/>
      <c r="T29" s="25" t="s">
        <v>29</v>
      </c>
      <c r="U29" s="24"/>
      <c r="V29" s="358"/>
      <c r="W29" s="359"/>
      <c r="X29" s="520"/>
      <c r="Y29" s="508"/>
      <c r="Z29" s="508"/>
      <c r="AA29" s="508"/>
      <c r="AB29" s="508"/>
      <c r="AC29" s="508"/>
      <c r="AD29" s="509"/>
      <c r="AE29" s="378"/>
      <c r="AF29" s="379"/>
      <c r="AG29" s="379"/>
      <c r="AH29" s="380"/>
      <c r="AI29" s="371"/>
      <c r="AJ29" s="372"/>
      <c r="AK29" s="372"/>
      <c r="AL29" s="372"/>
      <c r="AM29" s="372"/>
      <c r="AN29" s="372"/>
      <c r="AO29" s="416"/>
      <c r="AP29" s="514"/>
      <c r="AS29" s="88"/>
      <c r="AT29" s="88"/>
    </row>
    <row r="30" spans="2:46" ht="14.25" hidden="1" customHeight="1" x14ac:dyDescent="0.45">
      <c r="B30" s="496">
        <v>10</v>
      </c>
      <c r="C30" s="497">
        <v>0.5625</v>
      </c>
      <c r="D30" s="498">
        <v>0.4375</v>
      </c>
      <c r="E30" s="499"/>
      <c r="F30" s="500"/>
      <c r="G30" s="501"/>
      <c r="H30" s="501"/>
      <c r="I30" s="502"/>
      <c r="J30" s="515" t="str">
        <f ca="1">IFERROR(VLOOKUP(AS30,$I$5:$T$8,3,0),"")&amp;IFERROR(VLOOKUP(AS30,#REF!,3,0),"")</f>
        <v/>
      </c>
      <c r="K30" s="506"/>
      <c r="L30" s="506"/>
      <c r="M30" s="506"/>
      <c r="N30" s="506"/>
      <c r="O30" s="506"/>
      <c r="P30" s="507"/>
      <c r="Q30" s="521" t="str">
        <f t="shared" ref="Q30" si="22">IF(OR(S30="",S31=""),"",S30+S31)</f>
        <v/>
      </c>
      <c r="R30" s="522"/>
      <c r="S30" s="26"/>
      <c r="T30" s="27" t="s">
        <v>29</v>
      </c>
      <c r="U30" s="26"/>
      <c r="V30" s="521" t="str">
        <f t="shared" ref="V30" si="23">IF(OR(U30="",U31=""),"",U30+U31)</f>
        <v/>
      </c>
      <c r="W30" s="522"/>
      <c r="X30" s="523" t="str">
        <f ca="1">IFERROR(VLOOKUP(AT30,$I$5:$T$8,3,0),"")&amp;IFERROR(VLOOKUP(AT30,#REF!,3,0),"")</f>
        <v/>
      </c>
      <c r="Y30" s="442"/>
      <c r="Z30" s="442"/>
      <c r="AA30" s="442"/>
      <c r="AB30" s="442"/>
      <c r="AC30" s="442"/>
      <c r="AD30" s="524"/>
      <c r="AE30" s="500"/>
      <c r="AF30" s="501"/>
      <c r="AG30" s="501"/>
      <c r="AH30" s="502"/>
      <c r="AI30" s="389"/>
      <c r="AJ30" s="390"/>
      <c r="AK30" s="390"/>
      <c r="AL30" s="390"/>
      <c r="AM30" s="390"/>
      <c r="AN30" s="390"/>
      <c r="AO30" s="413"/>
      <c r="AP30" s="518"/>
      <c r="AS30" s="88"/>
      <c r="AT30" s="88"/>
    </row>
    <row r="31" spans="2:46" ht="14.25" hidden="1" customHeight="1" x14ac:dyDescent="0.45">
      <c r="B31" s="496"/>
      <c r="C31" s="497"/>
      <c r="D31" s="498"/>
      <c r="E31" s="499"/>
      <c r="F31" s="500"/>
      <c r="G31" s="501"/>
      <c r="H31" s="501"/>
      <c r="I31" s="502"/>
      <c r="J31" s="505"/>
      <c r="K31" s="506"/>
      <c r="L31" s="506"/>
      <c r="M31" s="506"/>
      <c r="N31" s="506"/>
      <c r="O31" s="506"/>
      <c r="P31" s="507"/>
      <c r="Q31" s="521"/>
      <c r="R31" s="522"/>
      <c r="S31" s="22"/>
      <c r="T31" s="23" t="s">
        <v>29</v>
      </c>
      <c r="U31" s="22"/>
      <c r="V31" s="521"/>
      <c r="W31" s="522"/>
      <c r="X31" s="441"/>
      <c r="Y31" s="442"/>
      <c r="Z31" s="442"/>
      <c r="AA31" s="442"/>
      <c r="AB31" s="442"/>
      <c r="AC31" s="442"/>
      <c r="AD31" s="524"/>
      <c r="AE31" s="500"/>
      <c r="AF31" s="501"/>
      <c r="AG31" s="501"/>
      <c r="AH31" s="502"/>
      <c r="AI31" s="371"/>
      <c r="AJ31" s="372"/>
      <c r="AK31" s="372"/>
      <c r="AL31" s="372"/>
      <c r="AM31" s="372"/>
      <c r="AN31" s="372"/>
      <c r="AO31" s="416"/>
      <c r="AP31" s="514"/>
      <c r="AS31" s="88"/>
      <c r="AT31" s="88"/>
    </row>
    <row r="32" spans="2:46" ht="14.25" hidden="1" customHeight="1" x14ac:dyDescent="0.45">
      <c r="B32" s="496">
        <v>11</v>
      </c>
      <c r="C32" s="497">
        <v>0.58333333333333304</v>
      </c>
      <c r="D32" s="498"/>
      <c r="E32" s="499"/>
      <c r="F32" s="500"/>
      <c r="G32" s="501"/>
      <c r="H32" s="501"/>
      <c r="I32" s="502"/>
      <c r="J32" s="515" t="str">
        <f ca="1">IFERROR(VLOOKUP(AS32,$I$5:$T$8,3,0),"")&amp;IFERROR(VLOOKUP(AS32,#REF!,3,0),"")</f>
        <v/>
      </c>
      <c r="K32" s="506"/>
      <c r="L32" s="506"/>
      <c r="M32" s="506"/>
      <c r="N32" s="506"/>
      <c r="O32" s="506"/>
      <c r="P32" s="507"/>
      <c r="Q32" s="521" t="str">
        <f t="shared" ref="Q32" si="24">IF(OR(S32="",S33=""),"",S32+S33)</f>
        <v/>
      </c>
      <c r="R32" s="522"/>
      <c r="S32" s="96"/>
      <c r="T32" s="97" t="s">
        <v>29</v>
      </c>
      <c r="U32" s="96"/>
      <c r="V32" s="521" t="str">
        <f t="shared" ref="V32" si="25">IF(OR(U32="",U33=""),"",U32+U33)</f>
        <v/>
      </c>
      <c r="W32" s="522"/>
      <c r="X32" s="523" t="str">
        <f ca="1">IFERROR(VLOOKUP(AT32,$I$5:$T$8,3,0),"")&amp;IFERROR(VLOOKUP(AT32,#REF!,3,0),"")</f>
        <v/>
      </c>
      <c r="Y32" s="442"/>
      <c r="Z32" s="442"/>
      <c r="AA32" s="442"/>
      <c r="AB32" s="442"/>
      <c r="AC32" s="442"/>
      <c r="AD32" s="524"/>
      <c r="AE32" s="500"/>
      <c r="AF32" s="501"/>
      <c r="AG32" s="501"/>
      <c r="AH32" s="502"/>
      <c r="AI32" s="389"/>
      <c r="AJ32" s="390"/>
      <c r="AK32" s="390"/>
      <c r="AL32" s="390"/>
      <c r="AM32" s="390"/>
      <c r="AN32" s="390"/>
      <c r="AO32" s="413"/>
      <c r="AP32" s="518"/>
      <c r="AS32" s="88"/>
      <c r="AT32" s="88"/>
    </row>
    <row r="33" spans="1:59" ht="14.25" hidden="1" customHeight="1" x14ac:dyDescent="0.45">
      <c r="B33" s="496"/>
      <c r="C33" s="497"/>
      <c r="D33" s="498"/>
      <c r="E33" s="499"/>
      <c r="F33" s="500"/>
      <c r="G33" s="501"/>
      <c r="H33" s="501"/>
      <c r="I33" s="502"/>
      <c r="J33" s="505"/>
      <c r="K33" s="506"/>
      <c r="L33" s="506"/>
      <c r="M33" s="506"/>
      <c r="N33" s="506"/>
      <c r="O33" s="506"/>
      <c r="P33" s="507"/>
      <c r="Q33" s="521"/>
      <c r="R33" s="522"/>
      <c r="S33" s="94"/>
      <c r="T33" s="95" t="s">
        <v>29</v>
      </c>
      <c r="U33" s="94"/>
      <c r="V33" s="521"/>
      <c r="W33" s="522"/>
      <c r="X33" s="441"/>
      <c r="Y33" s="442"/>
      <c r="Z33" s="442"/>
      <c r="AA33" s="442"/>
      <c r="AB33" s="442"/>
      <c r="AC33" s="442"/>
      <c r="AD33" s="524"/>
      <c r="AE33" s="500"/>
      <c r="AF33" s="501"/>
      <c r="AG33" s="501"/>
      <c r="AH33" s="502"/>
      <c r="AI33" s="371"/>
      <c r="AJ33" s="372"/>
      <c r="AK33" s="372"/>
      <c r="AL33" s="372"/>
      <c r="AM33" s="372"/>
      <c r="AN33" s="372"/>
      <c r="AO33" s="416"/>
      <c r="AP33" s="514"/>
      <c r="AS33" s="88"/>
      <c r="AT33" s="88"/>
    </row>
    <row r="34" spans="1:59" ht="14.25" hidden="1" customHeight="1" x14ac:dyDescent="0.45">
      <c r="B34" s="525">
        <v>12</v>
      </c>
      <c r="C34" s="340">
        <v>0.60416666666666663</v>
      </c>
      <c r="D34" s="341">
        <v>0.4375</v>
      </c>
      <c r="E34" s="342"/>
      <c r="F34" s="346"/>
      <c r="G34" s="347"/>
      <c r="H34" s="347"/>
      <c r="I34" s="348"/>
      <c r="J34" s="381" t="str">
        <f ca="1">IFERROR(VLOOKUP(AS34,$I$5:$T$8,3,0),"")&amp;IFERROR(VLOOKUP(AS34,#REF!,3,0),"")</f>
        <v/>
      </c>
      <c r="K34" s="527"/>
      <c r="L34" s="527"/>
      <c r="M34" s="527"/>
      <c r="N34" s="527"/>
      <c r="O34" s="527"/>
      <c r="P34" s="528"/>
      <c r="Q34" s="532" t="str">
        <f t="shared" ref="Q34" si="26">IF(OR(S34="",S35=""),"",S34+S35)</f>
        <v/>
      </c>
      <c r="R34" s="532"/>
      <c r="S34" s="86"/>
      <c r="T34" s="21" t="s">
        <v>29</v>
      </c>
      <c r="U34" s="86"/>
      <c r="V34" s="532" t="str">
        <f t="shared" ref="V34" si="27">IF(OR(U34="",U35=""),"",U34+U35)</f>
        <v/>
      </c>
      <c r="W34" s="532"/>
      <c r="X34" s="362" t="str">
        <f ca="1">IFERROR(VLOOKUP(AT34,$I$5:$T$8,3,0),"")&amp;IFERROR(VLOOKUP(AT34,#REF!,3,0),"")</f>
        <v/>
      </c>
      <c r="Y34" s="508"/>
      <c r="Z34" s="508"/>
      <c r="AA34" s="508"/>
      <c r="AB34" s="534"/>
      <c r="AC34" s="520"/>
      <c r="AD34" s="509"/>
      <c r="AE34" s="346"/>
      <c r="AF34" s="347"/>
      <c r="AG34" s="347"/>
      <c r="AH34" s="348"/>
      <c r="AI34" s="369"/>
      <c r="AJ34" s="369"/>
      <c r="AK34" s="369"/>
      <c r="AL34" s="369"/>
      <c r="AM34" s="369"/>
      <c r="AN34" s="369"/>
      <c r="AO34" s="472"/>
      <c r="AP34" s="513"/>
      <c r="AS34" s="88"/>
      <c r="AT34" s="88"/>
    </row>
    <row r="35" spans="1:59" ht="14.25" hidden="1" customHeight="1" thickBot="1" x14ac:dyDescent="0.5">
      <c r="B35" s="526"/>
      <c r="C35" s="393"/>
      <c r="D35" s="394"/>
      <c r="E35" s="395"/>
      <c r="F35" s="396"/>
      <c r="G35" s="397"/>
      <c r="H35" s="397"/>
      <c r="I35" s="398"/>
      <c r="J35" s="529"/>
      <c r="K35" s="530"/>
      <c r="L35" s="530"/>
      <c r="M35" s="530"/>
      <c r="N35" s="530"/>
      <c r="O35" s="530"/>
      <c r="P35" s="531"/>
      <c r="Q35" s="533"/>
      <c r="R35" s="533"/>
      <c r="S35" s="28"/>
      <c r="T35" s="29" t="s">
        <v>29</v>
      </c>
      <c r="U35" s="28"/>
      <c r="V35" s="533"/>
      <c r="W35" s="533"/>
      <c r="X35" s="535"/>
      <c r="Y35" s="536"/>
      <c r="Z35" s="536"/>
      <c r="AA35" s="536"/>
      <c r="AB35" s="537"/>
      <c r="AC35" s="535"/>
      <c r="AD35" s="538"/>
      <c r="AE35" s="396"/>
      <c r="AF35" s="397"/>
      <c r="AG35" s="397"/>
      <c r="AH35" s="398"/>
      <c r="AI35" s="408"/>
      <c r="AJ35" s="408"/>
      <c r="AK35" s="408"/>
      <c r="AL35" s="408"/>
      <c r="AM35" s="408"/>
      <c r="AN35" s="408"/>
      <c r="AO35" s="539"/>
      <c r="AP35" s="540"/>
    </row>
    <row r="36" spans="1:59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9" s="40" customFormat="1" ht="11.25" customHeight="1" x14ac:dyDescent="0.45">
      <c r="B37" s="319"/>
      <c r="C37" s="319" t="str">
        <f ca="1">G5</f>
        <v>ｆ</v>
      </c>
      <c r="D37" s="319"/>
      <c r="E37" s="319"/>
      <c r="F37" s="319"/>
      <c r="G37" s="319"/>
      <c r="H37" s="319"/>
      <c r="I37" s="319" t="str">
        <f ca="1">IF(C39="","",C39)</f>
        <v>Ｓ４スペランツァ</v>
      </c>
      <c r="J37" s="319"/>
      <c r="K37" s="319"/>
      <c r="L37" s="319"/>
      <c r="M37" s="319"/>
      <c r="N37" s="319"/>
      <c r="O37" s="319" t="str">
        <f ca="1">IF(C41="","",C41)</f>
        <v>姿川第一ＦＣ</v>
      </c>
      <c r="P37" s="319"/>
      <c r="Q37" s="319"/>
      <c r="R37" s="319"/>
      <c r="S37" s="319"/>
      <c r="T37" s="319"/>
      <c r="U37" s="319" t="str">
        <f ca="1">IF(C43="","",C43)</f>
        <v>緑が丘ＹＦＣ</v>
      </c>
      <c r="V37" s="319"/>
      <c r="W37" s="319"/>
      <c r="X37" s="319"/>
      <c r="Y37" s="319"/>
      <c r="Z37" s="319"/>
      <c r="AA37" s="319" t="str">
        <f ca="1">IF(C45="","",C45)</f>
        <v>宝木キッカーズ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s="40" customFormat="1" ht="11.25" customHeight="1" x14ac:dyDescent="0.45">
      <c r="B39" s="319">
        <v>1</v>
      </c>
      <c r="C39" s="328" t="str">
        <f ca="1">L5</f>
        <v>Ｓ４スペランツァ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●</v>
      </c>
      <c r="P39" s="319">
        <f>Q12</f>
        <v>0</v>
      </c>
      <c r="Q39" s="319"/>
      <c r="R39" s="319" t="s">
        <v>17</v>
      </c>
      <c r="S39" s="319">
        <f>V12</f>
        <v>1</v>
      </c>
      <c r="T39" s="319"/>
      <c r="U39" s="330" t="str">
        <f>IF(OR(V39="",Y39=""),"",IF(V39&gt;Y39,"○",IF(V39=Y39,"△","●")))</f>
        <v>△</v>
      </c>
      <c r="V39" s="319">
        <f>Q16</f>
        <v>0</v>
      </c>
      <c r="W39" s="319"/>
      <c r="X39" s="319" t="s">
        <v>17</v>
      </c>
      <c r="Y39" s="319">
        <f>V16</f>
        <v>0</v>
      </c>
      <c r="Z39" s="319"/>
      <c r="AA39" s="330" t="str">
        <f t="shared" ref="AA39" si="28">IF(OR(AB39="",AE39=""),"",IF(AB39&gt;AE39,"○",IF(AB39=AE39,"△","●")))</f>
        <v>○</v>
      </c>
      <c r="AB39" s="319">
        <f>Q20</f>
        <v>2</v>
      </c>
      <c r="AC39" s="319"/>
      <c r="AD39" s="319" t="s">
        <v>17</v>
      </c>
      <c r="AE39" s="319">
        <f>V20</f>
        <v>0</v>
      </c>
      <c r="AF39" s="319"/>
      <c r="AG39" s="319">
        <f t="shared" ref="AG39:AG43" si="29">IF(AND($J39="",$P39="",$V39="",$AB39=""),"",COUNTIF($I39:$AF39,"○")*3+COUNTIF($I39:$AF39,"△")*1)</f>
        <v>4</v>
      </c>
      <c r="AH39" s="319"/>
      <c r="AI39" s="319">
        <f>IF(AND($J39="",$P39="",$V39="",$AB39=""),"",SUM($J39,$P39,$V39,$AB39))</f>
        <v>2</v>
      </c>
      <c r="AJ39" s="319"/>
      <c r="AK39" s="319">
        <f t="shared" ref="AK39:AK43" si="30">IF(AND($M39="",$S39="",$Y39="",$AE39),"",SUM($M39,$S39,$Y39,$AE39))</f>
        <v>1</v>
      </c>
      <c r="AL39" s="319"/>
      <c r="AM39" s="319">
        <f>IF(OR(AI39="",AK39=""),"",AI39-AK39)</f>
        <v>1</v>
      </c>
      <c r="AN39" s="319"/>
      <c r="AO39" s="319"/>
      <c r="AP39" s="319">
        <v>2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s="40" customFormat="1" ht="11.25" customHeight="1" x14ac:dyDescent="0.45">
      <c r="B41" s="319">
        <v>2</v>
      </c>
      <c r="C41" s="328" t="str">
        <f ca="1">L6</f>
        <v>姿川第一ＦＣ</v>
      </c>
      <c r="D41" s="328"/>
      <c r="E41" s="328"/>
      <c r="F41" s="328"/>
      <c r="G41" s="328"/>
      <c r="H41" s="328"/>
      <c r="I41" s="330" t="str">
        <f t="shared" ref="I41" si="31">IF(OR(J41="",M41=""),"",IF(J41&gt;M41,"○",IF(J41=M41,"△","●")))</f>
        <v>○</v>
      </c>
      <c r="J41" s="319">
        <f>IF(S39="","",S39)</f>
        <v>1</v>
      </c>
      <c r="K41" s="319"/>
      <c r="L41" s="319" t="s">
        <v>17</v>
      </c>
      <c r="M41" s="319">
        <f>IF(P39="","",P39)</f>
        <v>0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○</v>
      </c>
      <c r="V41" s="319">
        <f>Q22</f>
        <v>2</v>
      </c>
      <c r="W41" s="319"/>
      <c r="X41" s="319" t="s">
        <v>17</v>
      </c>
      <c r="Y41" s="319">
        <f>V22</f>
        <v>1</v>
      </c>
      <c r="Z41" s="319"/>
      <c r="AA41" s="330" t="str">
        <f t="shared" ref="AA41" si="32">IF(OR(AB41="",AE41=""),"",IF(AB41&gt;AE41,"○",IF(AB41=AE41,"△","●")))</f>
        <v>○</v>
      </c>
      <c r="AB41" s="319">
        <f>Q18</f>
        <v>3</v>
      </c>
      <c r="AC41" s="319"/>
      <c r="AD41" s="319" t="s">
        <v>17</v>
      </c>
      <c r="AE41" s="319">
        <f>V18</f>
        <v>0</v>
      </c>
      <c r="AF41" s="319"/>
      <c r="AG41" s="319">
        <f t="shared" si="29"/>
        <v>9</v>
      </c>
      <c r="AH41" s="319"/>
      <c r="AI41" s="319">
        <f t="shared" ref="AI41" si="33">IF(AND($J41="",$P41="",$V41="",$AB41=""),"",SUM($J41,$P41,$V41,$AB41))</f>
        <v>6</v>
      </c>
      <c r="AJ41" s="319"/>
      <c r="AK41" s="319">
        <f t="shared" si="30"/>
        <v>1</v>
      </c>
      <c r="AL41" s="319"/>
      <c r="AM41" s="319">
        <f t="shared" ref="AM41" si="34">IF(OR(AI41="",AK41=""),"",AI41-AK41)</f>
        <v>5</v>
      </c>
      <c r="AN41" s="319"/>
      <c r="AO41" s="319"/>
      <c r="AP41" s="319">
        <v>1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s="40" customFormat="1" ht="11.25" customHeight="1" x14ac:dyDescent="0.45">
      <c r="B43" s="319">
        <v>3</v>
      </c>
      <c r="C43" s="328" t="str">
        <f ca="1">L7</f>
        <v>緑が丘ＹＦＣ</v>
      </c>
      <c r="D43" s="328"/>
      <c r="E43" s="328"/>
      <c r="F43" s="328"/>
      <c r="G43" s="328"/>
      <c r="H43" s="328"/>
      <c r="I43" s="330" t="str">
        <f t="shared" ref="I43" si="35">IF(OR(J43="",M43=""),"",IF(J43&gt;M43,"○",IF(J43=M43,"△","●")))</f>
        <v>△</v>
      </c>
      <c r="J43" s="319">
        <f>IF(Y39="","",Y39)</f>
        <v>0</v>
      </c>
      <c r="K43" s="319"/>
      <c r="L43" s="319" t="s">
        <v>17</v>
      </c>
      <c r="M43" s="319">
        <f>IF(V39="","",V39)</f>
        <v>0</v>
      </c>
      <c r="N43" s="319"/>
      <c r="O43" s="330" t="str">
        <f>IF(OR(P43="",S43=""),"",IF(P43&gt;S43,"○",IF(P43=S43,"△","●")))</f>
        <v>●</v>
      </c>
      <c r="P43" s="319">
        <f>IF(Y41="","",Y41)</f>
        <v>1</v>
      </c>
      <c r="Q43" s="319"/>
      <c r="R43" s="319" t="s">
        <v>17</v>
      </c>
      <c r="S43" s="319">
        <f>IF(V41="","",V41)</f>
        <v>2</v>
      </c>
      <c r="T43" s="319"/>
      <c r="U43" s="329"/>
      <c r="V43" s="329"/>
      <c r="W43" s="329"/>
      <c r="X43" s="329"/>
      <c r="Y43" s="329"/>
      <c r="Z43" s="329"/>
      <c r="AA43" s="330" t="str">
        <f t="shared" ref="AA43" si="36">IF(OR(AB43="",AE43=""),"",IF(AB43&gt;AE43,"○",IF(AB43=AE43,"△","●")))</f>
        <v>○</v>
      </c>
      <c r="AB43" s="319">
        <f>Q14</f>
        <v>1</v>
      </c>
      <c r="AC43" s="319"/>
      <c r="AD43" s="319" t="s">
        <v>17</v>
      </c>
      <c r="AE43" s="319">
        <f>V14</f>
        <v>0</v>
      </c>
      <c r="AF43" s="319"/>
      <c r="AG43" s="319">
        <f t="shared" si="29"/>
        <v>4</v>
      </c>
      <c r="AH43" s="319"/>
      <c r="AI43" s="319">
        <f t="shared" ref="AI43" si="37">IF(AND($J43="",$P43="",$V43="",$AB43=""),"",SUM($J43,$P43,$V43,$AB43))</f>
        <v>2</v>
      </c>
      <c r="AJ43" s="319"/>
      <c r="AK43" s="319">
        <f t="shared" si="30"/>
        <v>2</v>
      </c>
      <c r="AL43" s="319"/>
      <c r="AM43" s="319">
        <f t="shared" ref="AM43" si="38">IF(OR(AI43="",AK43=""),"",AI43-AK43)</f>
        <v>0</v>
      </c>
      <c r="AN43" s="319"/>
      <c r="AO43" s="319"/>
      <c r="AP43" s="319">
        <v>3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s="40" customFormat="1" ht="11.25" customHeight="1" x14ac:dyDescent="0.45">
      <c r="B45" s="319">
        <v>4</v>
      </c>
      <c r="C45" s="328" t="str">
        <f ca="1">L8</f>
        <v>宝木キッカーズ</v>
      </c>
      <c r="D45" s="328"/>
      <c r="E45" s="328"/>
      <c r="F45" s="328"/>
      <c r="G45" s="328"/>
      <c r="H45" s="328"/>
      <c r="I45" s="330" t="str">
        <f t="shared" ref="I45" si="39">IF(OR(J45="",M45=""),"",IF(J45&gt;M45,"○",IF(J45=M45,"△","●")))</f>
        <v>●</v>
      </c>
      <c r="J45" s="319">
        <f>IF(AE39="","",AE39)</f>
        <v>0</v>
      </c>
      <c r="K45" s="319"/>
      <c r="L45" s="319" t="s">
        <v>17</v>
      </c>
      <c r="M45" s="319">
        <f>IF(AB39="","",AB39)</f>
        <v>2</v>
      </c>
      <c r="N45" s="319"/>
      <c r="O45" s="330" t="str">
        <f>IF(OR(P45="",S45=""),"",IF(P45&gt;S45,"○",IF(P45=S45,"△","●")))</f>
        <v>●</v>
      </c>
      <c r="P45" s="319">
        <f>IF(AE41="","",AE41)</f>
        <v>0</v>
      </c>
      <c r="Q45" s="319"/>
      <c r="R45" s="319" t="s">
        <v>17</v>
      </c>
      <c r="S45" s="319">
        <f>IF(AB41="","",AB41)</f>
        <v>3</v>
      </c>
      <c r="T45" s="319"/>
      <c r="U45" s="330" t="str">
        <f>IF(OR(V45="",Y45=""),"",IF(V45&gt;Y45,"○",IF(V45=Y45,"△","●")))</f>
        <v>●</v>
      </c>
      <c r="V45" s="319">
        <f>IF(AE43="","",AE43)</f>
        <v>0</v>
      </c>
      <c r="W45" s="319"/>
      <c r="X45" s="319" t="s">
        <v>17</v>
      </c>
      <c r="Y45" s="319">
        <f>IF(AB43="","",AB43)</f>
        <v>1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0</v>
      </c>
      <c r="AH45" s="319"/>
      <c r="AI45" s="319">
        <f t="shared" ref="AI45" si="40">IF(AND($J45="",$P45="",$V45="",$AB45=""),"",SUM($J45,$P45,$V45,$AB45))</f>
        <v>0</v>
      </c>
      <c r="AJ45" s="319"/>
      <c r="AK45" s="319">
        <f>IF(AND($M45="",$S45="",$Y45="",$AE45),"",SUM($M45,$S45,$Y45,$AE45))</f>
        <v>6</v>
      </c>
      <c r="AL45" s="319"/>
      <c r="AM45" s="319">
        <f t="shared" ref="AM45" si="41">IF(OR(AI45="",AK45=""),"",AI45-AK45)</f>
        <v>-6</v>
      </c>
      <c r="AN45" s="319"/>
      <c r="AO45" s="319"/>
      <c r="AP45" s="319">
        <v>4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s="40" customFormat="1" ht="11.25" hidden="1" customHeight="1" x14ac:dyDescent="0.45">
      <c r="B48" s="410"/>
      <c r="C48" s="412" t="e">
        <f>#REF!</f>
        <v>#REF!</v>
      </c>
      <c r="D48" s="413"/>
      <c r="E48" s="413"/>
      <c r="F48" s="413"/>
      <c r="G48" s="413"/>
      <c r="H48" s="414"/>
      <c r="I48" s="412" t="e">
        <f>IF(C50="","",C50)</f>
        <v>#REF!</v>
      </c>
      <c r="J48" s="413"/>
      <c r="K48" s="413"/>
      <c r="L48" s="413"/>
      <c r="M48" s="413"/>
      <c r="N48" s="414"/>
      <c r="O48" s="412" t="e">
        <f>IF(C52="","",C52)</f>
        <v>#REF!</v>
      </c>
      <c r="P48" s="413"/>
      <c r="Q48" s="413"/>
      <c r="R48" s="413"/>
      <c r="S48" s="413"/>
      <c r="T48" s="414"/>
      <c r="U48" s="412" t="e">
        <f>IF(C54="","",C54)</f>
        <v>#REF!</v>
      </c>
      <c r="V48" s="413"/>
      <c r="W48" s="413"/>
      <c r="X48" s="413"/>
      <c r="Y48" s="413"/>
      <c r="Z48" s="414"/>
      <c r="AA48" s="412" t="e">
        <f>IF(C56="","",C56)</f>
        <v>#REF!</v>
      </c>
      <c r="AB48" s="413"/>
      <c r="AC48" s="413"/>
      <c r="AD48" s="413"/>
      <c r="AE48" s="413"/>
      <c r="AF48" s="414"/>
      <c r="AG48" s="412" t="s">
        <v>30</v>
      </c>
      <c r="AH48" s="414"/>
      <c r="AI48" s="412" t="s">
        <v>27</v>
      </c>
      <c r="AJ48" s="414"/>
      <c r="AK48" s="412" t="s">
        <v>31</v>
      </c>
      <c r="AL48" s="414"/>
      <c r="AM48" s="412" t="s">
        <v>32</v>
      </c>
      <c r="AN48" s="413"/>
      <c r="AO48" s="414"/>
      <c r="AP48" s="412" t="s">
        <v>33</v>
      </c>
      <c r="AQ48" s="4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2:59" s="40" customFormat="1" ht="11.25" hidden="1" customHeight="1" x14ac:dyDescent="0.45">
      <c r="B49" s="411"/>
      <c r="C49" s="415"/>
      <c r="D49" s="416"/>
      <c r="E49" s="416"/>
      <c r="F49" s="416"/>
      <c r="G49" s="416"/>
      <c r="H49" s="417"/>
      <c r="I49" s="415"/>
      <c r="J49" s="416"/>
      <c r="K49" s="416"/>
      <c r="L49" s="416"/>
      <c r="M49" s="416"/>
      <c r="N49" s="417"/>
      <c r="O49" s="415"/>
      <c r="P49" s="416"/>
      <c r="Q49" s="416"/>
      <c r="R49" s="416"/>
      <c r="S49" s="416"/>
      <c r="T49" s="417"/>
      <c r="U49" s="415"/>
      <c r="V49" s="416"/>
      <c r="W49" s="416"/>
      <c r="X49" s="416"/>
      <c r="Y49" s="416"/>
      <c r="Z49" s="417"/>
      <c r="AA49" s="415"/>
      <c r="AB49" s="416"/>
      <c r="AC49" s="416"/>
      <c r="AD49" s="416"/>
      <c r="AE49" s="416"/>
      <c r="AF49" s="417"/>
      <c r="AG49" s="415"/>
      <c r="AH49" s="417"/>
      <c r="AI49" s="415"/>
      <c r="AJ49" s="417"/>
      <c r="AK49" s="415"/>
      <c r="AL49" s="417"/>
      <c r="AM49" s="415"/>
      <c r="AN49" s="416"/>
      <c r="AO49" s="417"/>
      <c r="AP49" s="415"/>
      <c r="AQ49" s="417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2:59" s="40" customFormat="1" ht="11.25" hidden="1" customHeight="1" x14ac:dyDescent="0.45">
      <c r="B50" s="410"/>
      <c r="C50" s="418" t="e">
        <f>#REF!</f>
        <v>#REF!</v>
      </c>
      <c r="D50" s="419"/>
      <c r="E50" s="419"/>
      <c r="F50" s="419"/>
      <c r="G50" s="419"/>
      <c r="H50" s="420"/>
      <c r="I50" s="424"/>
      <c r="J50" s="425"/>
      <c r="K50" s="425"/>
      <c r="L50" s="425"/>
      <c r="M50" s="425"/>
      <c r="N50" s="426"/>
      <c r="O50" s="430" t="str">
        <f>IF(OR(P50="",S50=""),"",IF(P50&gt;S50,"○",IF(P50=S50,"△","●")))</f>
        <v>△</v>
      </c>
      <c r="P50" s="432">
        <f>Q16</f>
        <v>0</v>
      </c>
      <c r="Q50" s="433"/>
      <c r="R50" s="436" t="s">
        <v>17</v>
      </c>
      <c r="S50" s="432">
        <f>V16</f>
        <v>0</v>
      </c>
      <c r="T50" s="414"/>
      <c r="U50" s="430" t="str">
        <f>IF(OR(V50="",Y50=""),"",IF(V50&gt;Y50,"○",IF(V50=Y50,"△","●")))</f>
        <v/>
      </c>
      <c r="V50" s="432" t="str">
        <f>Q24</f>
        <v/>
      </c>
      <c r="W50" s="433"/>
      <c r="X50" s="436" t="s">
        <v>17</v>
      </c>
      <c r="Y50" s="432" t="str">
        <f>V24</f>
        <v/>
      </c>
      <c r="Z50" s="414"/>
      <c r="AA50" s="430" t="str">
        <f t="shared" ref="AA50:AA54" si="42">IF(OR(AB50="",AE50=""),"",IF(AB50&gt;AE50,"○",IF(AB50=AE50,"△","●")))</f>
        <v/>
      </c>
      <c r="AB50" s="432" t="str">
        <f>Q32</f>
        <v/>
      </c>
      <c r="AC50" s="433"/>
      <c r="AD50" s="436" t="s">
        <v>17</v>
      </c>
      <c r="AE50" s="432" t="str">
        <f>V32</f>
        <v/>
      </c>
      <c r="AF50" s="414"/>
      <c r="AG50" s="412">
        <f t="shared" ref="AG50:AG54" si="43">IF(AND($J50="",$P50="",$V50="",$AB50=""),"",COUNTIF($I50:$AF50,"○")*3+COUNTIF($I50:$AF50,"△")*1)</f>
        <v>1</v>
      </c>
      <c r="AH50" s="414"/>
      <c r="AI50" s="412">
        <f>IF(AND($J50="",$P50="",$V50="",$AB50=""),"",SUM($J50,$P50,$V50,$AB50))</f>
        <v>0</v>
      </c>
      <c r="AJ50" s="414"/>
      <c r="AK50" s="412">
        <f t="shared" ref="AK50:AK54" si="44">IF(AND($M50="",$S50="",$Y50="",$AE50),"",SUM($M50,$S50,$Y50,$AE50))</f>
        <v>0</v>
      </c>
      <c r="AL50" s="414"/>
      <c r="AM50" s="412">
        <f>IF(OR(AI50="",AK50=""),"",AI50-AK50)</f>
        <v>0</v>
      </c>
      <c r="AN50" s="413"/>
      <c r="AO50" s="414"/>
      <c r="AP50" s="412"/>
      <c r="AQ50" s="4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2:59" s="40" customFormat="1" ht="11.25" hidden="1" customHeight="1" x14ac:dyDescent="0.45">
      <c r="B51" s="411"/>
      <c r="C51" s="421"/>
      <c r="D51" s="422"/>
      <c r="E51" s="422"/>
      <c r="F51" s="422"/>
      <c r="G51" s="422"/>
      <c r="H51" s="423"/>
      <c r="I51" s="427"/>
      <c r="J51" s="428"/>
      <c r="K51" s="428"/>
      <c r="L51" s="428"/>
      <c r="M51" s="428"/>
      <c r="N51" s="429"/>
      <c r="O51" s="431"/>
      <c r="P51" s="434"/>
      <c r="Q51" s="435"/>
      <c r="R51" s="437"/>
      <c r="S51" s="434"/>
      <c r="T51" s="417"/>
      <c r="U51" s="431"/>
      <c r="V51" s="434"/>
      <c r="W51" s="435"/>
      <c r="X51" s="437"/>
      <c r="Y51" s="434"/>
      <c r="Z51" s="417"/>
      <c r="AA51" s="431"/>
      <c r="AB51" s="434"/>
      <c r="AC51" s="435"/>
      <c r="AD51" s="437"/>
      <c r="AE51" s="434"/>
      <c r="AF51" s="417"/>
      <c r="AG51" s="415"/>
      <c r="AH51" s="417"/>
      <c r="AI51" s="415"/>
      <c r="AJ51" s="417"/>
      <c r="AK51" s="415"/>
      <c r="AL51" s="417"/>
      <c r="AM51" s="415"/>
      <c r="AN51" s="416"/>
      <c r="AO51" s="417"/>
      <c r="AP51" s="415"/>
      <c r="AQ51" s="417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2:59" s="40" customFormat="1" ht="11.25" hidden="1" customHeight="1" x14ac:dyDescent="0.45">
      <c r="B52" s="410"/>
      <c r="C52" s="418" t="e">
        <f>#REF!</f>
        <v>#REF!</v>
      </c>
      <c r="D52" s="419"/>
      <c r="E52" s="419"/>
      <c r="F52" s="419"/>
      <c r="G52" s="419"/>
      <c r="H52" s="420"/>
      <c r="I52" s="430" t="str">
        <f t="shared" ref="I52:I56" si="45">IF(OR(J52="",M52=""),"",IF(J52&gt;M52,"○",IF(J52=M52,"△","●")))</f>
        <v>△</v>
      </c>
      <c r="J52" s="432">
        <f>IF(S50="","",S50)</f>
        <v>0</v>
      </c>
      <c r="K52" s="433"/>
      <c r="L52" s="436" t="s">
        <v>17</v>
      </c>
      <c r="M52" s="432">
        <f>IF(P50="","",P50)</f>
        <v>0</v>
      </c>
      <c r="N52" s="414"/>
      <c r="O52" s="424"/>
      <c r="P52" s="425"/>
      <c r="Q52" s="425"/>
      <c r="R52" s="425"/>
      <c r="S52" s="425"/>
      <c r="T52" s="426"/>
      <c r="U52" s="430" t="str">
        <f>IF(OR(V52="",Y52=""),"",IF(V52&gt;Y52,"○",IF(V52=Y52,"△","●")))</f>
        <v/>
      </c>
      <c r="V52" s="432" t="str">
        <f>Q34</f>
        <v/>
      </c>
      <c r="W52" s="433"/>
      <c r="X52" s="436" t="s">
        <v>17</v>
      </c>
      <c r="Y52" s="432" t="str">
        <f>V34</f>
        <v/>
      </c>
      <c r="Z52" s="414"/>
      <c r="AA52" s="430" t="str">
        <f t="shared" si="42"/>
        <v/>
      </c>
      <c r="AB52" s="432" t="str">
        <f>Q26</f>
        <v/>
      </c>
      <c r="AC52" s="433"/>
      <c r="AD52" s="436" t="s">
        <v>17</v>
      </c>
      <c r="AE52" s="432" t="str">
        <f>V26</f>
        <v/>
      </c>
      <c r="AF52" s="414"/>
      <c r="AG52" s="412">
        <f t="shared" si="43"/>
        <v>1</v>
      </c>
      <c r="AH52" s="414"/>
      <c r="AI52" s="412">
        <f t="shared" ref="AI52" si="46">IF(AND($J52="",$P52="",$V52="",$AB52=""),"",SUM($J52,$P52,$V52,$AB52))</f>
        <v>0</v>
      </c>
      <c r="AJ52" s="414"/>
      <c r="AK52" s="412">
        <f t="shared" si="44"/>
        <v>0</v>
      </c>
      <c r="AL52" s="414"/>
      <c r="AM52" s="412">
        <f t="shared" ref="AM52" si="47">IF(OR(AI52="",AK52=""),"",AI52-AK52)</f>
        <v>0</v>
      </c>
      <c r="AN52" s="413"/>
      <c r="AO52" s="414"/>
      <c r="AP52" s="412"/>
      <c r="AQ52" s="414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2:59" s="40" customFormat="1" ht="11.25" hidden="1" customHeight="1" x14ac:dyDescent="0.45">
      <c r="B53" s="411"/>
      <c r="C53" s="421"/>
      <c r="D53" s="422"/>
      <c r="E53" s="422"/>
      <c r="F53" s="422"/>
      <c r="G53" s="422"/>
      <c r="H53" s="423"/>
      <c r="I53" s="431"/>
      <c r="J53" s="434"/>
      <c r="K53" s="435"/>
      <c r="L53" s="437"/>
      <c r="M53" s="434"/>
      <c r="N53" s="417"/>
      <c r="O53" s="427"/>
      <c r="P53" s="428"/>
      <c r="Q53" s="428"/>
      <c r="R53" s="428"/>
      <c r="S53" s="428"/>
      <c r="T53" s="429"/>
      <c r="U53" s="431"/>
      <c r="V53" s="434"/>
      <c r="W53" s="435"/>
      <c r="X53" s="437"/>
      <c r="Y53" s="434"/>
      <c r="Z53" s="417"/>
      <c r="AA53" s="431"/>
      <c r="AB53" s="434"/>
      <c r="AC53" s="435"/>
      <c r="AD53" s="437"/>
      <c r="AE53" s="434"/>
      <c r="AF53" s="417"/>
      <c r="AG53" s="415"/>
      <c r="AH53" s="417"/>
      <c r="AI53" s="415"/>
      <c r="AJ53" s="417"/>
      <c r="AK53" s="415"/>
      <c r="AL53" s="417"/>
      <c r="AM53" s="415"/>
      <c r="AN53" s="416"/>
      <c r="AO53" s="417"/>
      <c r="AP53" s="415"/>
      <c r="AQ53" s="417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  <row r="54" spans="2:59" s="40" customFormat="1" ht="11.25" hidden="1" customHeight="1" x14ac:dyDescent="0.45">
      <c r="B54" s="410"/>
      <c r="C54" s="418" t="e">
        <f>#REF!</f>
        <v>#REF!</v>
      </c>
      <c r="D54" s="419"/>
      <c r="E54" s="419"/>
      <c r="F54" s="419"/>
      <c r="G54" s="419"/>
      <c r="H54" s="420"/>
      <c r="I54" s="430" t="str">
        <f t="shared" si="45"/>
        <v/>
      </c>
      <c r="J54" s="432" t="str">
        <f>IF(Y50="","",Y50)</f>
        <v/>
      </c>
      <c r="K54" s="433"/>
      <c r="L54" s="436" t="s">
        <v>17</v>
      </c>
      <c r="M54" s="432" t="str">
        <f>IF(V50="","",V50)</f>
        <v/>
      </c>
      <c r="N54" s="414"/>
      <c r="O54" s="430" t="str">
        <f>IF(OR(P54="",S54=""),"",IF(P54&gt;S54,"○",IF(P54=S54,"△","●")))</f>
        <v/>
      </c>
      <c r="P54" s="432" t="str">
        <f>IF(Y52="","",Y52)</f>
        <v/>
      </c>
      <c r="Q54" s="433"/>
      <c r="R54" s="436" t="s">
        <v>17</v>
      </c>
      <c r="S54" s="432" t="str">
        <f>IF(V52="","",V52)</f>
        <v/>
      </c>
      <c r="T54" s="414"/>
      <c r="U54" s="424"/>
      <c r="V54" s="425"/>
      <c r="W54" s="425"/>
      <c r="X54" s="425"/>
      <c r="Y54" s="425"/>
      <c r="Z54" s="426"/>
      <c r="AA54" s="430" t="str">
        <f t="shared" si="42"/>
        <v>○</v>
      </c>
      <c r="AB54" s="432">
        <f>Q18</f>
        <v>3</v>
      </c>
      <c r="AC54" s="433"/>
      <c r="AD54" s="436" t="s">
        <v>17</v>
      </c>
      <c r="AE54" s="432">
        <f>V18</f>
        <v>0</v>
      </c>
      <c r="AF54" s="414"/>
      <c r="AG54" s="412">
        <f t="shared" si="43"/>
        <v>3</v>
      </c>
      <c r="AH54" s="414"/>
      <c r="AI54" s="412">
        <f t="shared" ref="AI54" si="48">IF(AND($J54="",$P54="",$V54="",$AB54=""),"",SUM($J54,$P54,$V54,$AB54))</f>
        <v>3</v>
      </c>
      <c r="AJ54" s="414"/>
      <c r="AK54" s="412">
        <f t="shared" si="44"/>
        <v>0</v>
      </c>
      <c r="AL54" s="414"/>
      <c r="AM54" s="412">
        <f t="shared" ref="AM54" si="49">IF(OR(AI54="",AK54=""),"",AI54-AK54)</f>
        <v>3</v>
      </c>
      <c r="AN54" s="413"/>
      <c r="AO54" s="414"/>
      <c r="AP54" s="412"/>
      <c r="AQ54" s="414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</row>
    <row r="55" spans="2:59" s="40" customFormat="1" ht="11.25" hidden="1" customHeight="1" x14ac:dyDescent="0.45">
      <c r="B55" s="411"/>
      <c r="C55" s="421"/>
      <c r="D55" s="422"/>
      <c r="E55" s="422"/>
      <c r="F55" s="422"/>
      <c r="G55" s="422"/>
      <c r="H55" s="423"/>
      <c r="I55" s="431"/>
      <c r="J55" s="434"/>
      <c r="K55" s="435"/>
      <c r="L55" s="437"/>
      <c r="M55" s="434"/>
      <c r="N55" s="417"/>
      <c r="O55" s="431"/>
      <c r="P55" s="434"/>
      <c r="Q55" s="435"/>
      <c r="R55" s="437"/>
      <c r="S55" s="434"/>
      <c r="T55" s="417"/>
      <c r="U55" s="427"/>
      <c r="V55" s="428"/>
      <c r="W55" s="428"/>
      <c r="X55" s="428"/>
      <c r="Y55" s="428"/>
      <c r="Z55" s="429"/>
      <c r="AA55" s="431"/>
      <c r="AB55" s="434"/>
      <c r="AC55" s="435"/>
      <c r="AD55" s="437"/>
      <c r="AE55" s="434"/>
      <c r="AF55" s="417"/>
      <c r="AG55" s="415"/>
      <c r="AH55" s="417"/>
      <c r="AI55" s="415"/>
      <c r="AJ55" s="417"/>
      <c r="AK55" s="415"/>
      <c r="AL55" s="417"/>
      <c r="AM55" s="415"/>
      <c r="AN55" s="416"/>
      <c r="AO55" s="417"/>
      <c r="AP55" s="415"/>
      <c r="AQ55" s="417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</row>
    <row r="56" spans="2:59" s="40" customFormat="1" ht="11.25" hidden="1" customHeight="1" x14ac:dyDescent="0.45">
      <c r="B56" s="410"/>
      <c r="C56" s="418" t="e">
        <f>#REF!</f>
        <v>#REF!</v>
      </c>
      <c r="D56" s="419"/>
      <c r="E56" s="419"/>
      <c r="F56" s="419"/>
      <c r="G56" s="419"/>
      <c r="H56" s="420"/>
      <c r="I56" s="430" t="str">
        <f t="shared" si="45"/>
        <v/>
      </c>
      <c r="J56" s="432" t="str">
        <f>IF(AE50="","",AE50)</f>
        <v/>
      </c>
      <c r="K56" s="433"/>
      <c r="L56" s="436" t="s">
        <v>17</v>
      </c>
      <c r="M56" s="432" t="str">
        <f>IF(AB50="","",AB50)</f>
        <v/>
      </c>
      <c r="N56" s="414"/>
      <c r="O56" s="430" t="str">
        <f>IF(OR(P56="",S56=""),"",IF(P56&gt;S56,"○",IF(P56=S56,"△","●")))</f>
        <v/>
      </c>
      <c r="P56" s="432" t="str">
        <f>IF(AE52="","",AE52)</f>
        <v/>
      </c>
      <c r="Q56" s="433"/>
      <c r="R56" s="436" t="s">
        <v>17</v>
      </c>
      <c r="S56" s="432" t="str">
        <f>IF(AB52="","",AB52)</f>
        <v/>
      </c>
      <c r="T56" s="414"/>
      <c r="U56" s="430" t="str">
        <f>IF(OR(V56="",Y56=""),"",IF(V56&gt;Y56,"○",IF(V56=Y56,"△","●")))</f>
        <v>●</v>
      </c>
      <c r="V56" s="432">
        <f>IF(AE54="","",AE54)</f>
        <v>0</v>
      </c>
      <c r="W56" s="433"/>
      <c r="X56" s="436" t="s">
        <v>17</v>
      </c>
      <c r="Y56" s="432">
        <f>IF(AB54="","",AB54)</f>
        <v>3</v>
      </c>
      <c r="Z56" s="414"/>
      <c r="AA56" s="424"/>
      <c r="AB56" s="425"/>
      <c r="AC56" s="425"/>
      <c r="AD56" s="425"/>
      <c r="AE56" s="425"/>
      <c r="AF56" s="426"/>
      <c r="AG56" s="412">
        <f>IF(AND($J56="",$P56="",$V56="",$AB56=""),"",COUNTIF($I56:$AF56,"○")*3+COUNTIF($I56:$AF56,"△")*1)</f>
        <v>0</v>
      </c>
      <c r="AH56" s="414"/>
      <c r="AI56" s="412">
        <f t="shared" ref="AI56" si="50">IF(AND($J56="",$P56="",$V56="",$AB56=""),"",SUM($J56,$P56,$V56,$AB56))</f>
        <v>0</v>
      </c>
      <c r="AJ56" s="414"/>
      <c r="AK56" s="412">
        <f>IF(AND($M56="",$S56="",$Y56="",$AE56),"",SUM($M56,$S56,$Y56,$AE56))</f>
        <v>3</v>
      </c>
      <c r="AL56" s="414"/>
      <c r="AM56" s="412">
        <f t="shared" ref="AM56" si="51">IF(OR(AI56="",AK56=""),"",AI56-AK56)</f>
        <v>-3</v>
      </c>
      <c r="AN56" s="413"/>
      <c r="AO56" s="414"/>
      <c r="AP56" s="412"/>
      <c r="AQ56" s="414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</row>
    <row r="57" spans="2:59" s="40" customFormat="1" ht="11.25" hidden="1" customHeight="1" x14ac:dyDescent="0.45">
      <c r="B57" s="411"/>
      <c r="C57" s="421"/>
      <c r="D57" s="422"/>
      <c r="E57" s="422"/>
      <c r="F57" s="422"/>
      <c r="G57" s="422"/>
      <c r="H57" s="423"/>
      <c r="I57" s="431"/>
      <c r="J57" s="434"/>
      <c r="K57" s="435"/>
      <c r="L57" s="437"/>
      <c r="M57" s="434"/>
      <c r="N57" s="417"/>
      <c r="O57" s="431"/>
      <c r="P57" s="434"/>
      <c r="Q57" s="435"/>
      <c r="R57" s="437"/>
      <c r="S57" s="434"/>
      <c r="T57" s="417"/>
      <c r="U57" s="431"/>
      <c r="V57" s="434"/>
      <c r="W57" s="435"/>
      <c r="X57" s="437"/>
      <c r="Y57" s="434"/>
      <c r="Z57" s="417"/>
      <c r="AA57" s="427"/>
      <c r="AB57" s="428"/>
      <c r="AC57" s="428"/>
      <c r="AD57" s="428"/>
      <c r="AE57" s="428"/>
      <c r="AF57" s="429"/>
      <c r="AG57" s="415"/>
      <c r="AH57" s="417"/>
      <c r="AI57" s="415"/>
      <c r="AJ57" s="417"/>
      <c r="AK57" s="415"/>
      <c r="AL57" s="417"/>
      <c r="AM57" s="415"/>
      <c r="AN57" s="416"/>
      <c r="AO57" s="417"/>
      <c r="AP57" s="415"/>
      <c r="AQ57" s="417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</row>
    <row r="58" spans="2:59" ht="13.2" x14ac:dyDescent="0.45">
      <c r="AS58" s="41"/>
      <c r="AT58" s="41"/>
    </row>
    <row r="59" spans="2:59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9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9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9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</sheetData>
  <mergeCells count="352">
    <mergeCell ref="AJ8:AL8"/>
    <mergeCell ref="AC5:AI5"/>
    <mergeCell ref="AJ5:AL5"/>
    <mergeCell ref="Z6:AB6"/>
    <mergeCell ref="AC6:AI6"/>
    <mergeCell ref="AJ6:AL6"/>
    <mergeCell ref="Z7:AB7"/>
    <mergeCell ref="AC7:AI7"/>
    <mergeCell ref="AJ7:AL7"/>
    <mergeCell ref="I8:K8"/>
    <mergeCell ref="L8:R8"/>
    <mergeCell ref="S8:U8"/>
    <mergeCell ref="X5:X8"/>
    <mergeCell ref="Z5:AB5"/>
    <mergeCell ref="Z8:AB8"/>
    <mergeCell ref="D62:I62"/>
    <mergeCell ref="J62:Q62"/>
    <mergeCell ref="R62:Z62"/>
    <mergeCell ref="AA62:AC62"/>
    <mergeCell ref="O45:O46"/>
    <mergeCell ref="P45:Q46"/>
    <mergeCell ref="R45:R46"/>
    <mergeCell ref="S45:T46"/>
    <mergeCell ref="U45:U46"/>
    <mergeCell ref="V45:W46"/>
    <mergeCell ref="I41:I42"/>
    <mergeCell ref="J41:K42"/>
    <mergeCell ref="L41:L42"/>
    <mergeCell ref="M41:N42"/>
    <mergeCell ref="X30:AD31"/>
    <mergeCell ref="X22:AD23"/>
    <mergeCell ref="X14:AD15"/>
    <mergeCell ref="AC8:AI8"/>
    <mergeCell ref="AD62:AM62"/>
    <mergeCell ref="G5:G8"/>
    <mergeCell ref="I5:K5"/>
    <mergeCell ref="L5:R5"/>
    <mergeCell ref="S5:U5"/>
    <mergeCell ref="I6:K6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K54:AL55"/>
    <mergeCell ref="AM54:AO55"/>
    <mergeCell ref="AG52:AH53"/>
    <mergeCell ref="AI52:AJ53"/>
    <mergeCell ref="AK52:AL53"/>
    <mergeCell ref="AM52:AO53"/>
    <mergeCell ref="AK48:AL49"/>
    <mergeCell ref="AM48:AO49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AP54:AQ55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AD54:AD55"/>
    <mergeCell ref="AE54:AF55"/>
    <mergeCell ref="AG54:AH55"/>
    <mergeCell ref="AI54:AJ55"/>
    <mergeCell ref="M54:N55"/>
    <mergeCell ref="O54:O55"/>
    <mergeCell ref="P54:Q55"/>
    <mergeCell ref="R54:R55"/>
    <mergeCell ref="S54:T55"/>
    <mergeCell ref="U54:Z55"/>
    <mergeCell ref="AP56:AQ57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P50:AQ51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52:AQ53"/>
    <mergeCell ref="AD52:AD53"/>
    <mergeCell ref="AP48:AQ49"/>
    <mergeCell ref="B50:B51"/>
    <mergeCell ref="C50:H51"/>
    <mergeCell ref="I50:N51"/>
    <mergeCell ref="O50:O51"/>
    <mergeCell ref="P50:Q51"/>
    <mergeCell ref="R50:R51"/>
    <mergeCell ref="S50:T51"/>
    <mergeCell ref="AE52:AF53"/>
    <mergeCell ref="AM45:AO46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B45:B46"/>
    <mergeCell ref="C45:H46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AD41:AD42"/>
    <mergeCell ref="AE41:AF42"/>
    <mergeCell ref="AG41:AH42"/>
    <mergeCell ref="AI41:AJ42"/>
    <mergeCell ref="AK41:AL42"/>
    <mergeCell ref="O41:T42"/>
    <mergeCell ref="U41:U42"/>
    <mergeCell ref="V41:W42"/>
    <mergeCell ref="X41:X42"/>
    <mergeCell ref="Y41:Z42"/>
    <mergeCell ref="AA41:AA42"/>
    <mergeCell ref="B41:B42"/>
    <mergeCell ref="C41:H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I7:K7"/>
    <mergeCell ref="L7:R7"/>
    <mergeCell ref="L6:R6"/>
    <mergeCell ref="S6:U6"/>
    <mergeCell ref="A1:AQ1"/>
    <mergeCell ref="A2:AQ2"/>
    <mergeCell ref="C3:F3"/>
    <mergeCell ref="G3:O3"/>
    <mergeCell ref="P3:S3"/>
    <mergeCell ref="T3:AB3"/>
    <mergeCell ref="AC3:AF3"/>
    <mergeCell ref="AG3:AL3"/>
    <mergeCell ref="AM3:AO3"/>
    <mergeCell ref="S7:U7"/>
  </mergeCells>
  <phoneticPr fontId="21"/>
  <conditionalFormatting sqref="AM3:AO3">
    <cfRule type="expression" dxfId="21" priority="21">
      <formula>WEEKDAY(AM3)=7</formula>
    </cfRule>
    <cfRule type="expression" dxfId="20" priority="22">
      <formula>WEEKDAY(AM3)=1</formula>
    </cfRule>
  </conditionalFormatting>
  <conditionalFormatting sqref="AM3:AO3">
    <cfRule type="expression" dxfId="19" priority="19">
      <formula>WEEKDAY(AM3)=7</formula>
    </cfRule>
    <cfRule type="expression" dxfId="18" priority="20">
      <formula>WEEKDAY(AM3)=1</formula>
    </cfRule>
  </conditionalFormatting>
  <conditionalFormatting sqref="AM3:AO3">
    <cfRule type="expression" dxfId="17" priority="17">
      <formula>WEEKDAY(AM3)=7</formula>
    </cfRule>
    <cfRule type="expression" dxfId="16" priority="18">
      <formula>WEEKDAY(AM3)=1</formula>
    </cfRule>
  </conditionalFormatting>
  <conditionalFormatting sqref="AM3:AO3">
    <cfRule type="expression" dxfId="15" priority="15">
      <formula>WEEKDAY(AM3)=7</formula>
    </cfRule>
    <cfRule type="expression" dxfId="14" priority="16">
      <formula>WEEKDAY(AM3)=1</formula>
    </cfRule>
  </conditionalFormatting>
  <conditionalFormatting sqref="AM3:AO3">
    <cfRule type="expression" dxfId="13" priority="13">
      <formula>WEEKDAY(AM3)=7</formula>
    </cfRule>
    <cfRule type="expression" dxfId="12" priority="14">
      <formula>WEEKDAY(AM3)=1</formula>
    </cfRule>
  </conditionalFormatting>
  <conditionalFormatting sqref="AM3:AO3">
    <cfRule type="expression" dxfId="11" priority="11">
      <formula>WEEKDAY(AM3)=7</formula>
    </cfRule>
    <cfRule type="expression" dxfId="10" priority="12">
      <formula>WEEKDAY(AM3)=1</formula>
    </cfRule>
  </conditionalFormatting>
  <conditionalFormatting sqref="AM3:AO3">
    <cfRule type="expression" dxfId="9" priority="9">
      <formula>WEEKDAY(AM3)=7</formula>
    </cfRule>
    <cfRule type="expression" dxfId="8" priority="10">
      <formula>WEEKDAY(AM3)=1</formula>
    </cfRule>
  </conditionalFormatting>
  <conditionalFormatting sqref="AM3:AO3">
    <cfRule type="expression" dxfId="7" priority="7">
      <formula>WEEKDAY(AM3)=7</formula>
    </cfRule>
    <cfRule type="expression" dxfId="6" priority="8">
      <formula>WEEKDAY(AM3)=1</formula>
    </cfRule>
  </conditionalFormatting>
  <conditionalFormatting sqref="AM3:AO3">
    <cfRule type="expression" dxfId="5" priority="5">
      <formula>WEEKDAY(AM3)=7</formula>
    </cfRule>
    <cfRule type="expression" dxfId="4" priority="6">
      <formula>WEEKDAY(AM3)=1</formula>
    </cfRule>
  </conditionalFormatting>
  <conditionalFormatting sqref="AM3:AO3">
    <cfRule type="expression" dxfId="3" priority="3">
      <formula>WEEKDAY(AM3)=7</formula>
    </cfRule>
    <cfRule type="expression" dxfId="2" priority="4">
      <formula>WEEKDAY(AM3)=1</formula>
    </cfRule>
  </conditionalFormatting>
  <conditionalFormatting sqref="AM3:AO3">
    <cfRule type="expression" dxfId="1" priority="1">
      <formula>WEEKDAY(AM3)=7</formula>
    </cfRule>
    <cfRule type="expression" dxfId="0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9453-BDF8-41DA-96B0-6C8355A60C8A}">
  <sheetPr>
    <tabColor rgb="FF92D050"/>
  </sheetPr>
  <dimension ref="A1:BP96"/>
  <sheetViews>
    <sheetView view="pageBreakPreview" zoomScaleNormal="100" zoomScaleSheetLayoutView="100" workbookViewId="0">
      <selection activeCell="D83" sqref="D83:AJ84"/>
    </sheetView>
  </sheetViews>
  <sheetFormatPr defaultColWidth="2.09765625" defaultRowHeight="13.2" x14ac:dyDescent="0.45"/>
  <cols>
    <col min="1" max="1" width="3.5" style="40" customWidth="1"/>
    <col min="2" max="42" width="2.19921875" style="40" customWidth="1"/>
    <col min="43" max="43" width="0" style="40" hidden="1" customWidth="1"/>
    <col min="44" max="46" width="2.09765625" style="40" hidden="1" customWidth="1"/>
    <col min="47" max="16384" width="2.09765625" style="40"/>
  </cols>
  <sheetData>
    <row r="1" spans="1:68" x14ac:dyDescent="0.45">
      <c r="A1" s="472" t="s">
        <v>169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1"/>
    </row>
    <row r="2" spans="1:68" x14ac:dyDescent="0.4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1"/>
    </row>
    <row r="3" spans="1:68" ht="12" customHeight="1" x14ac:dyDescent="0.45">
      <c r="AQ3" s="41"/>
    </row>
    <row r="4" spans="1:68" ht="11.25" customHeight="1" x14ac:dyDescent="0.45">
      <c r="D4" s="447" t="s">
        <v>50</v>
      </c>
      <c r="E4" s="474"/>
      <c r="F4" s="474"/>
      <c r="G4" s="474"/>
      <c r="H4" s="447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7"/>
      <c r="W4" s="447" t="s">
        <v>176</v>
      </c>
      <c r="X4" s="448"/>
      <c r="Y4" s="448"/>
      <c r="Z4" s="449"/>
      <c r="AA4" s="447"/>
      <c r="AB4" s="448"/>
      <c r="AC4" s="448"/>
      <c r="AD4" s="448"/>
      <c r="AE4" s="448"/>
      <c r="AF4" s="448"/>
      <c r="AG4" s="448"/>
      <c r="AH4" s="448"/>
      <c r="AI4" s="448"/>
      <c r="AJ4" s="449"/>
      <c r="AR4" s="98">
        <v>1</v>
      </c>
    </row>
    <row r="5" spans="1:68" ht="11.25" customHeight="1" x14ac:dyDescent="0.45">
      <c r="D5" s="475"/>
      <c r="E5" s="476"/>
      <c r="F5" s="476"/>
      <c r="G5" s="476"/>
      <c r="H5" s="475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8"/>
      <c r="W5" s="450"/>
      <c r="X5" s="310"/>
      <c r="Y5" s="310"/>
      <c r="Z5" s="311"/>
      <c r="AA5" s="450"/>
      <c r="AB5" s="310"/>
      <c r="AC5" s="310"/>
      <c r="AD5" s="310"/>
      <c r="AE5" s="310"/>
      <c r="AF5" s="310"/>
      <c r="AG5" s="310"/>
      <c r="AH5" s="310"/>
      <c r="AI5" s="310"/>
      <c r="AJ5" s="311"/>
    </row>
    <row r="6" spans="1:68" ht="11.25" customHeight="1" x14ac:dyDescent="0.45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</row>
    <row r="7" spans="1:68" ht="11.25" customHeight="1" x14ac:dyDescent="0.45">
      <c r="B7" s="412" t="s">
        <v>171</v>
      </c>
      <c r="C7" s="413"/>
      <c r="D7" s="413"/>
      <c r="E7" s="413"/>
      <c r="F7" s="413"/>
      <c r="G7" s="414"/>
      <c r="H7" s="412" t="e">
        <f>IF(B9="","",B9)</f>
        <v>#REF!</v>
      </c>
      <c r="I7" s="413"/>
      <c r="J7" s="413"/>
      <c r="K7" s="413"/>
      <c r="L7" s="413"/>
      <c r="M7" s="414"/>
      <c r="N7" s="412" t="e">
        <f>IF(B11="","",B11)</f>
        <v>#REF!</v>
      </c>
      <c r="O7" s="413"/>
      <c r="P7" s="413"/>
      <c r="Q7" s="413"/>
      <c r="R7" s="413"/>
      <c r="S7" s="414"/>
      <c r="T7" s="412" t="e">
        <f>IF(B13="","",B13)</f>
        <v>#REF!</v>
      </c>
      <c r="U7" s="413"/>
      <c r="V7" s="413"/>
      <c r="W7" s="413"/>
      <c r="X7" s="413"/>
      <c r="Y7" s="414"/>
      <c r="Z7" s="412" t="e">
        <f>IF(B15="","",B15)</f>
        <v>#REF!</v>
      </c>
      <c r="AA7" s="413"/>
      <c r="AB7" s="413"/>
      <c r="AC7" s="413"/>
      <c r="AD7" s="413"/>
      <c r="AE7" s="414"/>
      <c r="AF7" s="412" t="s">
        <v>30</v>
      </c>
      <c r="AG7" s="414"/>
      <c r="AH7" s="412" t="s">
        <v>27</v>
      </c>
      <c r="AI7" s="414"/>
      <c r="AJ7" s="412" t="s">
        <v>31</v>
      </c>
      <c r="AK7" s="414"/>
      <c r="AL7" s="412" t="s">
        <v>32</v>
      </c>
      <c r="AM7" s="413"/>
      <c r="AN7" s="414"/>
      <c r="AO7" s="412" t="s">
        <v>33</v>
      </c>
      <c r="AP7" s="414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</row>
    <row r="8" spans="1:68" ht="11.25" customHeight="1" x14ac:dyDescent="0.45">
      <c r="B8" s="415"/>
      <c r="C8" s="416"/>
      <c r="D8" s="416"/>
      <c r="E8" s="416"/>
      <c r="F8" s="416"/>
      <c r="G8" s="417"/>
      <c r="H8" s="415"/>
      <c r="I8" s="416"/>
      <c r="J8" s="416"/>
      <c r="K8" s="416"/>
      <c r="L8" s="416"/>
      <c r="M8" s="417"/>
      <c r="N8" s="415"/>
      <c r="O8" s="416"/>
      <c r="P8" s="416"/>
      <c r="Q8" s="416"/>
      <c r="R8" s="416"/>
      <c r="S8" s="417"/>
      <c r="T8" s="415"/>
      <c r="U8" s="416"/>
      <c r="V8" s="416"/>
      <c r="W8" s="416"/>
      <c r="X8" s="416"/>
      <c r="Y8" s="417"/>
      <c r="Z8" s="415"/>
      <c r="AA8" s="416"/>
      <c r="AB8" s="416"/>
      <c r="AC8" s="416"/>
      <c r="AD8" s="416"/>
      <c r="AE8" s="417"/>
      <c r="AF8" s="415"/>
      <c r="AG8" s="417"/>
      <c r="AH8" s="415"/>
      <c r="AI8" s="417"/>
      <c r="AJ8" s="415"/>
      <c r="AK8" s="417"/>
      <c r="AL8" s="415"/>
      <c r="AM8" s="416"/>
      <c r="AN8" s="417"/>
      <c r="AO8" s="415"/>
      <c r="AP8" s="417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</row>
    <row r="9" spans="1:68" ht="11.25" customHeight="1" x14ac:dyDescent="0.45">
      <c r="A9" s="455">
        <v>1</v>
      </c>
      <c r="B9" s="418" t="e">
        <f>#REF!</f>
        <v>#REF!</v>
      </c>
      <c r="C9" s="419"/>
      <c r="D9" s="419"/>
      <c r="E9" s="419"/>
      <c r="F9" s="419"/>
      <c r="G9" s="420"/>
      <c r="H9" s="424"/>
      <c r="I9" s="425"/>
      <c r="J9" s="425"/>
      <c r="K9" s="425"/>
      <c r="L9" s="425"/>
      <c r="M9" s="426"/>
      <c r="N9" s="430" t="str">
        <f>IF(OR(O9="",R9=""),"",IF(O9&gt;R9,"○",IF(O9=R9,"△","●")))</f>
        <v/>
      </c>
      <c r="O9" s="432"/>
      <c r="P9" s="433"/>
      <c r="Q9" s="436" t="s">
        <v>17</v>
      </c>
      <c r="R9" s="432"/>
      <c r="S9" s="414"/>
      <c r="T9" s="430" t="str">
        <f>IF(OR(U9="",X9=""),"",IF(U9&gt;X9,"○",IF(U9=X9,"△","●")))</f>
        <v/>
      </c>
      <c r="U9" s="432"/>
      <c r="V9" s="433"/>
      <c r="W9" s="436" t="s">
        <v>17</v>
      </c>
      <c r="X9" s="432"/>
      <c r="Y9" s="414"/>
      <c r="Z9" s="430" t="str">
        <f t="shared" ref="Z9" si="0">IF(OR(AA9="",AD9=""),"",IF(AA9&gt;AD9,"○",IF(AA9=AD9,"△","●")))</f>
        <v/>
      </c>
      <c r="AA9" s="432"/>
      <c r="AB9" s="433"/>
      <c r="AC9" s="436" t="s">
        <v>17</v>
      </c>
      <c r="AD9" s="432"/>
      <c r="AE9" s="414"/>
      <c r="AF9" s="412" t="str">
        <f t="shared" ref="AF9:AF13" si="1">IF(AND($J9="",$P9="",$V9="",$AB9=""),"",COUNTIF($I9:$AF9,"○")*3+COUNTIF($I9:$AF9,"△")*1)</f>
        <v/>
      </c>
      <c r="AG9" s="414"/>
      <c r="AH9" s="412" t="str">
        <f>IF(AND($J9="",$P9="",$V9="",$AB9=""),"",SUM($J9,$P9,$V9,$AB9))</f>
        <v/>
      </c>
      <c r="AI9" s="414"/>
      <c r="AJ9" s="412" t="str">
        <f t="shared" ref="AJ9:AJ13" si="2">IF(AND($M9="",$S9="",$Y9="",$AE9),"",SUM($M9,$S9,$Y9,$AE9))</f>
        <v/>
      </c>
      <c r="AK9" s="414"/>
      <c r="AL9" s="412" t="str">
        <f>IF(OR(AH9="",AJ9=""),"",AH9-AJ9)</f>
        <v/>
      </c>
      <c r="AM9" s="413"/>
      <c r="AN9" s="414"/>
      <c r="AO9" s="412"/>
      <c r="AP9" s="41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1:68" ht="11.25" customHeight="1" x14ac:dyDescent="0.45">
      <c r="A10" s="455"/>
      <c r="B10" s="421"/>
      <c r="C10" s="422"/>
      <c r="D10" s="422"/>
      <c r="E10" s="422"/>
      <c r="F10" s="422"/>
      <c r="G10" s="423"/>
      <c r="H10" s="427"/>
      <c r="I10" s="428"/>
      <c r="J10" s="428"/>
      <c r="K10" s="428"/>
      <c r="L10" s="428"/>
      <c r="M10" s="429"/>
      <c r="N10" s="431"/>
      <c r="O10" s="434"/>
      <c r="P10" s="435"/>
      <c r="Q10" s="437"/>
      <c r="R10" s="434"/>
      <c r="S10" s="417"/>
      <c r="T10" s="431"/>
      <c r="U10" s="434"/>
      <c r="V10" s="435"/>
      <c r="W10" s="437"/>
      <c r="X10" s="434"/>
      <c r="Y10" s="417"/>
      <c r="Z10" s="431"/>
      <c r="AA10" s="434"/>
      <c r="AB10" s="435"/>
      <c r="AC10" s="437"/>
      <c r="AD10" s="434"/>
      <c r="AE10" s="417"/>
      <c r="AF10" s="415"/>
      <c r="AG10" s="417"/>
      <c r="AH10" s="415"/>
      <c r="AI10" s="417"/>
      <c r="AJ10" s="415"/>
      <c r="AK10" s="417"/>
      <c r="AL10" s="415"/>
      <c r="AM10" s="416"/>
      <c r="AN10" s="417"/>
      <c r="AO10" s="415"/>
      <c r="AP10" s="417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</row>
    <row r="11" spans="1:68" ht="11.25" customHeight="1" x14ac:dyDescent="0.45">
      <c r="A11" s="455">
        <v>2</v>
      </c>
      <c r="B11" s="418" t="e">
        <f>#REF!</f>
        <v>#REF!</v>
      </c>
      <c r="C11" s="419"/>
      <c r="D11" s="419"/>
      <c r="E11" s="419"/>
      <c r="F11" s="419"/>
      <c r="G11" s="420"/>
      <c r="H11" s="430" t="str">
        <f t="shared" ref="H11" si="3">IF(OR(I11="",L11=""),"",IF(I11&gt;L11,"○",IF(I11=L11,"△","●")))</f>
        <v/>
      </c>
      <c r="I11" s="432" t="str">
        <f>IF(R9="","",R9)</f>
        <v/>
      </c>
      <c r="J11" s="433"/>
      <c r="K11" s="436" t="s">
        <v>17</v>
      </c>
      <c r="L11" s="432" t="str">
        <f>IF(O9="","",O9)</f>
        <v/>
      </c>
      <c r="M11" s="414"/>
      <c r="N11" s="424"/>
      <c r="O11" s="425"/>
      <c r="P11" s="425"/>
      <c r="Q11" s="425"/>
      <c r="R11" s="425"/>
      <c r="S11" s="426"/>
      <c r="T11" s="430" t="str">
        <f>IF(OR(U11="",X11=""),"",IF(U11&gt;X11,"○",IF(U11=X11,"△","●")))</f>
        <v/>
      </c>
      <c r="U11" s="432"/>
      <c r="V11" s="433"/>
      <c r="W11" s="436" t="s">
        <v>17</v>
      </c>
      <c r="X11" s="432"/>
      <c r="Y11" s="414"/>
      <c r="Z11" s="430" t="str">
        <f t="shared" ref="Z11" si="4">IF(OR(AA11="",AD11=""),"",IF(AA11&gt;AD11,"○",IF(AA11=AD11,"△","●")))</f>
        <v/>
      </c>
      <c r="AA11" s="432"/>
      <c r="AB11" s="433"/>
      <c r="AC11" s="436" t="s">
        <v>17</v>
      </c>
      <c r="AD11" s="432"/>
      <c r="AE11" s="414"/>
      <c r="AF11" s="412" t="str">
        <f t="shared" si="1"/>
        <v/>
      </c>
      <c r="AG11" s="414"/>
      <c r="AH11" s="412" t="str">
        <f t="shared" ref="AH11" si="5">IF(AND($J11="",$P11="",$V11="",$AB11=""),"",SUM($J11,$P11,$V11,$AB11))</f>
        <v/>
      </c>
      <c r="AI11" s="414"/>
      <c r="AJ11" s="412" t="str">
        <f t="shared" si="2"/>
        <v/>
      </c>
      <c r="AK11" s="414"/>
      <c r="AL11" s="412" t="str">
        <f t="shared" ref="AL11" si="6">IF(OR(AH11="",AJ11=""),"",AH11-AJ11)</f>
        <v/>
      </c>
      <c r="AM11" s="413"/>
      <c r="AN11" s="414"/>
      <c r="AO11" s="412"/>
      <c r="AP11" s="4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68" ht="11.25" customHeight="1" x14ac:dyDescent="0.45">
      <c r="A12" s="455"/>
      <c r="B12" s="421"/>
      <c r="C12" s="422"/>
      <c r="D12" s="422"/>
      <c r="E12" s="422"/>
      <c r="F12" s="422"/>
      <c r="G12" s="423"/>
      <c r="H12" s="431"/>
      <c r="I12" s="434"/>
      <c r="J12" s="435"/>
      <c r="K12" s="437"/>
      <c r="L12" s="434"/>
      <c r="M12" s="417"/>
      <c r="N12" s="427"/>
      <c r="O12" s="428"/>
      <c r="P12" s="428"/>
      <c r="Q12" s="428"/>
      <c r="R12" s="428"/>
      <c r="S12" s="429"/>
      <c r="T12" s="431"/>
      <c r="U12" s="434"/>
      <c r="V12" s="435"/>
      <c r="W12" s="437"/>
      <c r="X12" s="434"/>
      <c r="Y12" s="417"/>
      <c r="Z12" s="431"/>
      <c r="AA12" s="434"/>
      <c r="AB12" s="435"/>
      <c r="AC12" s="437"/>
      <c r="AD12" s="434"/>
      <c r="AE12" s="417"/>
      <c r="AF12" s="415"/>
      <c r="AG12" s="417"/>
      <c r="AH12" s="415"/>
      <c r="AI12" s="417"/>
      <c r="AJ12" s="415"/>
      <c r="AK12" s="417"/>
      <c r="AL12" s="415"/>
      <c r="AM12" s="416"/>
      <c r="AN12" s="417"/>
      <c r="AO12" s="415"/>
      <c r="AP12" s="417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</row>
    <row r="13" spans="1:68" ht="11.25" customHeight="1" x14ac:dyDescent="0.45">
      <c r="A13" s="455">
        <v>3</v>
      </c>
      <c r="B13" s="418" t="e">
        <f>#REF!</f>
        <v>#REF!</v>
      </c>
      <c r="C13" s="419"/>
      <c r="D13" s="419"/>
      <c r="E13" s="419"/>
      <c r="F13" s="419"/>
      <c r="G13" s="420"/>
      <c r="H13" s="430" t="str">
        <f t="shared" ref="H13" si="7">IF(OR(I13="",L13=""),"",IF(I13&gt;L13,"○",IF(I13=L13,"△","●")))</f>
        <v/>
      </c>
      <c r="I13" s="432" t="str">
        <f>IF(X9="","",X9)</f>
        <v/>
      </c>
      <c r="J13" s="433"/>
      <c r="K13" s="436" t="s">
        <v>17</v>
      </c>
      <c r="L13" s="432" t="str">
        <f>IF(U9="","",U9)</f>
        <v/>
      </c>
      <c r="M13" s="414"/>
      <c r="N13" s="430" t="str">
        <f>IF(OR(O13="",R13=""),"",IF(O13&gt;R13,"○",IF(O13=R13,"△","●")))</f>
        <v/>
      </c>
      <c r="O13" s="432" t="str">
        <f>IF(X11="","",X11)</f>
        <v/>
      </c>
      <c r="P13" s="433"/>
      <c r="Q13" s="436" t="s">
        <v>17</v>
      </c>
      <c r="R13" s="432" t="str">
        <f>IF(U11="","",U11)</f>
        <v/>
      </c>
      <c r="S13" s="414"/>
      <c r="T13" s="424"/>
      <c r="U13" s="425"/>
      <c r="V13" s="425"/>
      <c r="W13" s="425"/>
      <c r="X13" s="425"/>
      <c r="Y13" s="426"/>
      <c r="Z13" s="430" t="str">
        <f t="shared" ref="Z13" si="8">IF(OR(AA13="",AD13=""),"",IF(AA13&gt;AD13,"○",IF(AA13=AD13,"△","●")))</f>
        <v/>
      </c>
      <c r="AA13" s="432"/>
      <c r="AB13" s="433"/>
      <c r="AC13" s="436" t="s">
        <v>17</v>
      </c>
      <c r="AD13" s="432"/>
      <c r="AE13" s="414"/>
      <c r="AF13" s="412" t="str">
        <f t="shared" si="1"/>
        <v/>
      </c>
      <c r="AG13" s="414"/>
      <c r="AH13" s="412" t="str">
        <f t="shared" ref="AH13" si="9">IF(AND($J13="",$P13="",$V13="",$AB13=""),"",SUM($J13,$P13,$V13,$AB13))</f>
        <v/>
      </c>
      <c r="AI13" s="414"/>
      <c r="AJ13" s="412" t="str">
        <f t="shared" si="2"/>
        <v/>
      </c>
      <c r="AK13" s="414"/>
      <c r="AL13" s="412" t="str">
        <f t="shared" ref="AL13" si="10">IF(OR(AH13="",AJ13=""),"",AH13-AJ13)</f>
        <v/>
      </c>
      <c r="AM13" s="413"/>
      <c r="AN13" s="414"/>
      <c r="AO13" s="412"/>
      <c r="AP13" s="4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68" ht="11.25" customHeight="1" x14ac:dyDescent="0.45">
      <c r="A14" s="455"/>
      <c r="B14" s="421"/>
      <c r="C14" s="422"/>
      <c r="D14" s="422"/>
      <c r="E14" s="422"/>
      <c r="F14" s="422"/>
      <c r="G14" s="423"/>
      <c r="H14" s="431"/>
      <c r="I14" s="434"/>
      <c r="J14" s="435"/>
      <c r="K14" s="437"/>
      <c r="L14" s="434"/>
      <c r="M14" s="417"/>
      <c r="N14" s="431"/>
      <c r="O14" s="434"/>
      <c r="P14" s="435"/>
      <c r="Q14" s="437"/>
      <c r="R14" s="434"/>
      <c r="S14" s="417"/>
      <c r="T14" s="427"/>
      <c r="U14" s="428"/>
      <c r="V14" s="428"/>
      <c r="W14" s="428"/>
      <c r="X14" s="428"/>
      <c r="Y14" s="429"/>
      <c r="Z14" s="431"/>
      <c r="AA14" s="434"/>
      <c r="AB14" s="435"/>
      <c r="AC14" s="437"/>
      <c r="AD14" s="434"/>
      <c r="AE14" s="417"/>
      <c r="AF14" s="415"/>
      <c r="AG14" s="417"/>
      <c r="AH14" s="415"/>
      <c r="AI14" s="417"/>
      <c r="AJ14" s="415"/>
      <c r="AK14" s="417"/>
      <c r="AL14" s="415"/>
      <c r="AM14" s="416"/>
      <c r="AN14" s="417"/>
      <c r="AO14" s="415"/>
      <c r="AP14" s="417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</row>
    <row r="15" spans="1:68" ht="11.25" customHeight="1" x14ac:dyDescent="0.45">
      <c r="A15" s="455">
        <v>4</v>
      </c>
      <c r="B15" s="418" t="e">
        <f>#REF!</f>
        <v>#REF!</v>
      </c>
      <c r="C15" s="419"/>
      <c r="D15" s="419"/>
      <c r="E15" s="419"/>
      <c r="F15" s="419"/>
      <c r="G15" s="420"/>
      <c r="H15" s="430" t="str">
        <f t="shared" ref="H15" si="11">IF(OR(I15="",L15=""),"",IF(I15&gt;L15,"○",IF(I15=L15,"△","●")))</f>
        <v/>
      </c>
      <c r="I15" s="432" t="str">
        <f>IF(AD9="","",AD9)</f>
        <v/>
      </c>
      <c r="J15" s="433"/>
      <c r="K15" s="436" t="s">
        <v>17</v>
      </c>
      <c r="L15" s="432" t="str">
        <f>IF(AA9="","",AA9)</f>
        <v/>
      </c>
      <c r="M15" s="414"/>
      <c r="N15" s="430" t="str">
        <f>IF(OR(O15="",R15=""),"",IF(O15&gt;R15,"○",IF(O15=R15,"△","●")))</f>
        <v/>
      </c>
      <c r="O15" s="432" t="str">
        <f>IF(AD11="","",AD11)</f>
        <v/>
      </c>
      <c r="P15" s="433"/>
      <c r="Q15" s="436" t="s">
        <v>17</v>
      </c>
      <c r="R15" s="432" t="str">
        <f>IF(AA11="","",AA11)</f>
        <v/>
      </c>
      <c r="S15" s="414"/>
      <c r="T15" s="430" t="str">
        <f>IF(OR(U15="",X15=""),"",IF(U15&gt;X15,"○",IF(U15=X15,"△","●")))</f>
        <v/>
      </c>
      <c r="U15" s="432" t="str">
        <f>IF(AD13="","",AD13)</f>
        <v/>
      </c>
      <c r="V15" s="433"/>
      <c r="W15" s="436" t="s">
        <v>17</v>
      </c>
      <c r="X15" s="432" t="str">
        <f>IF(AA13="","",AA13)</f>
        <v/>
      </c>
      <c r="Y15" s="414"/>
      <c r="Z15" s="424"/>
      <c r="AA15" s="425"/>
      <c r="AB15" s="425"/>
      <c r="AC15" s="425"/>
      <c r="AD15" s="425"/>
      <c r="AE15" s="426"/>
      <c r="AF15" s="412" t="str">
        <f>IF(AND($J15="",$P15="",$V15="",$AB15=""),"",COUNTIF($I15:$AF15,"○")*3+COUNTIF($I15:$AF15,"△")*1)</f>
        <v/>
      </c>
      <c r="AG15" s="414"/>
      <c r="AH15" s="412" t="str">
        <f t="shared" ref="AH15" si="12">IF(AND($J15="",$P15="",$V15="",$AB15=""),"",SUM($J15,$P15,$V15,$AB15))</f>
        <v/>
      </c>
      <c r="AI15" s="414"/>
      <c r="AJ15" s="412" t="str">
        <f>IF(AND($M15="",$S15="",$Y15="",$AE15),"",SUM($M15,$S15,$Y15,$AE15))</f>
        <v/>
      </c>
      <c r="AK15" s="414"/>
      <c r="AL15" s="412" t="str">
        <f t="shared" ref="AL15" si="13">IF(OR(AH15="",AJ15=""),"",AH15-AJ15)</f>
        <v/>
      </c>
      <c r="AM15" s="413"/>
      <c r="AN15" s="414"/>
      <c r="AO15" s="412"/>
      <c r="AP15" s="414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68" ht="11.25" customHeight="1" x14ac:dyDescent="0.45">
      <c r="A16" s="455"/>
      <c r="B16" s="421"/>
      <c r="C16" s="422"/>
      <c r="D16" s="422"/>
      <c r="E16" s="422"/>
      <c r="F16" s="422"/>
      <c r="G16" s="423"/>
      <c r="H16" s="431"/>
      <c r="I16" s="434"/>
      <c r="J16" s="435"/>
      <c r="K16" s="437"/>
      <c r="L16" s="434"/>
      <c r="M16" s="417"/>
      <c r="N16" s="431"/>
      <c r="O16" s="434"/>
      <c r="P16" s="435"/>
      <c r="Q16" s="437"/>
      <c r="R16" s="434"/>
      <c r="S16" s="417"/>
      <c r="T16" s="431"/>
      <c r="U16" s="434"/>
      <c r="V16" s="435"/>
      <c r="W16" s="437"/>
      <c r="X16" s="434"/>
      <c r="Y16" s="417"/>
      <c r="Z16" s="427"/>
      <c r="AA16" s="428"/>
      <c r="AB16" s="428"/>
      <c r="AC16" s="428"/>
      <c r="AD16" s="428"/>
      <c r="AE16" s="429"/>
      <c r="AF16" s="415"/>
      <c r="AG16" s="417"/>
      <c r="AH16" s="415"/>
      <c r="AI16" s="417"/>
      <c r="AJ16" s="415"/>
      <c r="AK16" s="417"/>
      <c r="AL16" s="415"/>
      <c r="AM16" s="416"/>
      <c r="AN16" s="417"/>
      <c r="AO16" s="415"/>
      <c r="AP16" s="417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1.25" customHeight="1" x14ac:dyDescent="0.45"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1.25" customHeight="1" x14ac:dyDescent="0.45">
      <c r="B18" s="412" t="s">
        <v>175</v>
      </c>
      <c r="C18" s="413"/>
      <c r="D18" s="413"/>
      <c r="E18" s="413"/>
      <c r="F18" s="413"/>
      <c r="G18" s="414"/>
      <c r="H18" s="412" t="e">
        <f>IF(B20="","",B20)</f>
        <v>#REF!</v>
      </c>
      <c r="I18" s="413"/>
      <c r="J18" s="413"/>
      <c r="K18" s="413"/>
      <c r="L18" s="413"/>
      <c r="M18" s="414"/>
      <c r="N18" s="412" t="e">
        <f>IF(B22="","",B22)</f>
        <v>#REF!</v>
      </c>
      <c r="O18" s="413"/>
      <c r="P18" s="413"/>
      <c r="Q18" s="413"/>
      <c r="R18" s="413"/>
      <c r="S18" s="414"/>
      <c r="T18" s="412" t="e">
        <f>IF(B24="","",B24)</f>
        <v>#REF!</v>
      </c>
      <c r="U18" s="413"/>
      <c r="V18" s="413"/>
      <c r="W18" s="413"/>
      <c r="X18" s="413"/>
      <c r="Y18" s="414"/>
      <c r="Z18" s="412" t="e">
        <f>IF(B26="","",B26)</f>
        <v>#REF!</v>
      </c>
      <c r="AA18" s="413"/>
      <c r="AB18" s="413"/>
      <c r="AC18" s="413"/>
      <c r="AD18" s="413"/>
      <c r="AE18" s="414"/>
      <c r="AF18" s="412" t="s">
        <v>30</v>
      </c>
      <c r="AG18" s="414"/>
      <c r="AH18" s="412" t="s">
        <v>27</v>
      </c>
      <c r="AI18" s="414"/>
      <c r="AJ18" s="412" t="s">
        <v>31</v>
      </c>
      <c r="AK18" s="414"/>
      <c r="AL18" s="412" t="s">
        <v>32</v>
      </c>
      <c r="AM18" s="413"/>
      <c r="AN18" s="414"/>
      <c r="AO18" s="412" t="s">
        <v>33</v>
      </c>
      <c r="AP18" s="414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1.25" customHeight="1" x14ac:dyDescent="0.45">
      <c r="B19" s="415"/>
      <c r="C19" s="416"/>
      <c r="D19" s="416"/>
      <c r="E19" s="416"/>
      <c r="F19" s="416"/>
      <c r="G19" s="417"/>
      <c r="H19" s="415"/>
      <c r="I19" s="416"/>
      <c r="J19" s="416"/>
      <c r="K19" s="416"/>
      <c r="L19" s="416"/>
      <c r="M19" s="417"/>
      <c r="N19" s="415"/>
      <c r="O19" s="416"/>
      <c r="P19" s="416"/>
      <c r="Q19" s="416"/>
      <c r="R19" s="416"/>
      <c r="S19" s="417"/>
      <c r="T19" s="415"/>
      <c r="U19" s="416"/>
      <c r="V19" s="416"/>
      <c r="W19" s="416"/>
      <c r="X19" s="416"/>
      <c r="Y19" s="417"/>
      <c r="Z19" s="415"/>
      <c r="AA19" s="416"/>
      <c r="AB19" s="416"/>
      <c r="AC19" s="416"/>
      <c r="AD19" s="416"/>
      <c r="AE19" s="417"/>
      <c r="AF19" s="415"/>
      <c r="AG19" s="417"/>
      <c r="AH19" s="415"/>
      <c r="AI19" s="417"/>
      <c r="AJ19" s="415"/>
      <c r="AK19" s="417"/>
      <c r="AL19" s="415"/>
      <c r="AM19" s="416"/>
      <c r="AN19" s="417"/>
      <c r="AO19" s="415"/>
      <c r="AP19" s="417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1.25" customHeight="1" x14ac:dyDescent="0.45">
      <c r="A20" s="455">
        <v>5</v>
      </c>
      <c r="B20" s="418" t="e">
        <f>#REF!</f>
        <v>#REF!</v>
      </c>
      <c r="C20" s="419"/>
      <c r="D20" s="419"/>
      <c r="E20" s="419"/>
      <c r="F20" s="419"/>
      <c r="G20" s="420"/>
      <c r="H20" s="424"/>
      <c r="I20" s="425"/>
      <c r="J20" s="425"/>
      <c r="K20" s="425"/>
      <c r="L20" s="425"/>
      <c r="M20" s="426"/>
      <c r="N20" s="430" t="str">
        <f>IF(OR(O20="",R20=""),"",IF(O20&gt;R20,"○",IF(O20=R20,"△","●")))</f>
        <v/>
      </c>
      <c r="O20" s="432"/>
      <c r="P20" s="433"/>
      <c r="Q20" s="436" t="s">
        <v>17</v>
      </c>
      <c r="R20" s="432"/>
      <c r="S20" s="414"/>
      <c r="T20" s="430" t="str">
        <f>IF(OR(U20="",X20=""),"",IF(U20&gt;X20,"○",IF(U20=X20,"△","●")))</f>
        <v/>
      </c>
      <c r="U20" s="432"/>
      <c r="V20" s="433"/>
      <c r="W20" s="436" t="s">
        <v>17</v>
      </c>
      <c r="X20" s="432"/>
      <c r="Y20" s="414"/>
      <c r="Z20" s="430" t="str">
        <f t="shared" ref="Z20:Z24" si="14">IF(OR(AA20="",AD20=""),"",IF(AA20&gt;AD20,"○",IF(AA20=AD20,"△","●")))</f>
        <v/>
      </c>
      <c r="AA20" s="432"/>
      <c r="AB20" s="433"/>
      <c r="AC20" s="436" t="s">
        <v>17</v>
      </c>
      <c r="AD20" s="432"/>
      <c r="AE20" s="414"/>
      <c r="AF20" s="412" t="str">
        <f t="shared" ref="AF20:AF24" si="15">IF(AND($J20="",$P20="",$V20="",$AB20=""),"",COUNTIF($I20:$AF20,"○")*3+COUNTIF($I20:$AF20,"△")*1)</f>
        <v/>
      </c>
      <c r="AG20" s="414"/>
      <c r="AH20" s="412" t="str">
        <f>IF(AND($J20="",$P20="",$V20="",$AB20=""),"",SUM($J20,$P20,$V20,$AB20))</f>
        <v/>
      </c>
      <c r="AI20" s="414"/>
      <c r="AJ20" s="412" t="str">
        <f t="shared" ref="AJ20:AJ24" si="16">IF(AND($M20="",$S20="",$Y20="",$AE20),"",SUM($M20,$S20,$Y20,$AE20))</f>
        <v/>
      </c>
      <c r="AK20" s="414"/>
      <c r="AL20" s="412" t="str">
        <f>IF(OR(AH20="",AJ20=""),"",AH20-AJ20)</f>
        <v/>
      </c>
      <c r="AM20" s="413"/>
      <c r="AN20" s="414"/>
      <c r="AO20" s="412"/>
      <c r="AP20" s="414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1.25" customHeight="1" x14ac:dyDescent="0.45">
      <c r="A21" s="455"/>
      <c r="B21" s="421"/>
      <c r="C21" s="422"/>
      <c r="D21" s="422"/>
      <c r="E21" s="422"/>
      <c r="F21" s="422"/>
      <c r="G21" s="423"/>
      <c r="H21" s="427"/>
      <c r="I21" s="428"/>
      <c r="J21" s="428"/>
      <c r="K21" s="428"/>
      <c r="L21" s="428"/>
      <c r="M21" s="429"/>
      <c r="N21" s="431"/>
      <c r="O21" s="434"/>
      <c r="P21" s="435"/>
      <c r="Q21" s="437"/>
      <c r="R21" s="434"/>
      <c r="S21" s="417"/>
      <c r="T21" s="431"/>
      <c r="U21" s="434"/>
      <c r="V21" s="435"/>
      <c r="W21" s="437"/>
      <c r="X21" s="434"/>
      <c r="Y21" s="417"/>
      <c r="Z21" s="431"/>
      <c r="AA21" s="434"/>
      <c r="AB21" s="435"/>
      <c r="AC21" s="437"/>
      <c r="AD21" s="434"/>
      <c r="AE21" s="417"/>
      <c r="AF21" s="415"/>
      <c r="AG21" s="417"/>
      <c r="AH21" s="415"/>
      <c r="AI21" s="417"/>
      <c r="AJ21" s="415"/>
      <c r="AK21" s="417"/>
      <c r="AL21" s="415"/>
      <c r="AM21" s="416"/>
      <c r="AN21" s="417"/>
      <c r="AO21" s="415"/>
      <c r="AP21" s="417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ht="11.25" customHeight="1" x14ac:dyDescent="0.45">
      <c r="A22" s="455">
        <v>6</v>
      </c>
      <c r="B22" s="418" t="e">
        <f>#REF!</f>
        <v>#REF!</v>
      </c>
      <c r="C22" s="419"/>
      <c r="D22" s="419"/>
      <c r="E22" s="419"/>
      <c r="F22" s="419"/>
      <c r="G22" s="420"/>
      <c r="H22" s="430" t="str">
        <f t="shared" ref="H22:H26" si="17">IF(OR(I22="",L22=""),"",IF(I22&gt;L22,"○",IF(I22=L22,"△","●")))</f>
        <v/>
      </c>
      <c r="I22" s="432" t="str">
        <f>IF(R20="","",R20)</f>
        <v/>
      </c>
      <c r="J22" s="433"/>
      <c r="K22" s="436" t="s">
        <v>17</v>
      </c>
      <c r="L22" s="432" t="str">
        <f>IF(O20="","",O20)</f>
        <v/>
      </c>
      <c r="M22" s="414"/>
      <c r="N22" s="424"/>
      <c r="O22" s="425"/>
      <c r="P22" s="425"/>
      <c r="Q22" s="425"/>
      <c r="R22" s="425"/>
      <c r="S22" s="426"/>
      <c r="T22" s="430" t="str">
        <f>IF(OR(U22="",X22=""),"",IF(U22&gt;X22,"○",IF(U22=X22,"△","●")))</f>
        <v/>
      </c>
      <c r="U22" s="432"/>
      <c r="V22" s="433"/>
      <c r="W22" s="436" t="s">
        <v>17</v>
      </c>
      <c r="X22" s="432"/>
      <c r="Y22" s="414"/>
      <c r="Z22" s="430" t="str">
        <f t="shared" si="14"/>
        <v/>
      </c>
      <c r="AA22" s="432"/>
      <c r="AB22" s="433"/>
      <c r="AC22" s="436" t="s">
        <v>17</v>
      </c>
      <c r="AD22" s="432"/>
      <c r="AE22" s="414"/>
      <c r="AF22" s="412" t="str">
        <f t="shared" si="15"/>
        <v/>
      </c>
      <c r="AG22" s="414"/>
      <c r="AH22" s="412" t="str">
        <f t="shared" ref="AH22" si="18">IF(AND($J22="",$P22="",$V22="",$AB22=""),"",SUM($J22,$P22,$V22,$AB22))</f>
        <v/>
      </c>
      <c r="AI22" s="414"/>
      <c r="AJ22" s="412" t="str">
        <f t="shared" si="16"/>
        <v/>
      </c>
      <c r="AK22" s="414"/>
      <c r="AL22" s="412" t="str">
        <f t="shared" ref="AL22" si="19">IF(OR(AH22="",AJ22=""),"",AH22-AJ22)</f>
        <v/>
      </c>
      <c r="AM22" s="413"/>
      <c r="AN22" s="414"/>
      <c r="AO22" s="412"/>
      <c r="AP22" s="414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1.25" customHeight="1" x14ac:dyDescent="0.45">
      <c r="A23" s="455"/>
      <c r="B23" s="421"/>
      <c r="C23" s="422"/>
      <c r="D23" s="422"/>
      <c r="E23" s="422"/>
      <c r="F23" s="422"/>
      <c r="G23" s="423"/>
      <c r="H23" s="431"/>
      <c r="I23" s="434"/>
      <c r="J23" s="435"/>
      <c r="K23" s="437"/>
      <c r="L23" s="434"/>
      <c r="M23" s="417"/>
      <c r="N23" s="427"/>
      <c r="O23" s="428"/>
      <c r="P23" s="428"/>
      <c r="Q23" s="428"/>
      <c r="R23" s="428"/>
      <c r="S23" s="429"/>
      <c r="T23" s="431"/>
      <c r="U23" s="434"/>
      <c r="V23" s="435"/>
      <c r="W23" s="437"/>
      <c r="X23" s="434"/>
      <c r="Y23" s="417"/>
      <c r="Z23" s="431"/>
      <c r="AA23" s="434"/>
      <c r="AB23" s="435"/>
      <c r="AC23" s="437"/>
      <c r="AD23" s="434"/>
      <c r="AE23" s="417"/>
      <c r="AF23" s="415"/>
      <c r="AG23" s="417"/>
      <c r="AH23" s="415"/>
      <c r="AI23" s="417"/>
      <c r="AJ23" s="415"/>
      <c r="AK23" s="417"/>
      <c r="AL23" s="415"/>
      <c r="AM23" s="416"/>
      <c r="AN23" s="417"/>
      <c r="AO23" s="415"/>
      <c r="AP23" s="417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1.25" customHeight="1" x14ac:dyDescent="0.45">
      <c r="A24" s="455">
        <v>7</v>
      </c>
      <c r="B24" s="418" t="e">
        <f>#REF!</f>
        <v>#REF!</v>
      </c>
      <c r="C24" s="419"/>
      <c r="D24" s="419"/>
      <c r="E24" s="419"/>
      <c r="F24" s="419"/>
      <c r="G24" s="420"/>
      <c r="H24" s="430" t="str">
        <f t="shared" si="17"/>
        <v/>
      </c>
      <c r="I24" s="432" t="str">
        <f>IF(X20="","",X20)</f>
        <v/>
      </c>
      <c r="J24" s="433"/>
      <c r="K24" s="436" t="s">
        <v>17</v>
      </c>
      <c r="L24" s="432" t="str">
        <f>IF(U20="","",U20)</f>
        <v/>
      </c>
      <c r="M24" s="414"/>
      <c r="N24" s="430" t="str">
        <f>IF(OR(O24="",R24=""),"",IF(O24&gt;R24,"○",IF(O24=R24,"△","●")))</f>
        <v/>
      </c>
      <c r="O24" s="432" t="str">
        <f>IF(X22="","",X22)</f>
        <v/>
      </c>
      <c r="P24" s="433"/>
      <c r="Q24" s="436" t="s">
        <v>17</v>
      </c>
      <c r="R24" s="432" t="str">
        <f>IF(U22="","",U22)</f>
        <v/>
      </c>
      <c r="S24" s="414"/>
      <c r="T24" s="424"/>
      <c r="U24" s="425"/>
      <c r="V24" s="425"/>
      <c r="W24" s="425"/>
      <c r="X24" s="425"/>
      <c r="Y24" s="426"/>
      <c r="Z24" s="430" t="str">
        <f t="shared" si="14"/>
        <v/>
      </c>
      <c r="AA24" s="432"/>
      <c r="AB24" s="433"/>
      <c r="AC24" s="436" t="s">
        <v>17</v>
      </c>
      <c r="AD24" s="432"/>
      <c r="AE24" s="414"/>
      <c r="AF24" s="412" t="str">
        <f t="shared" si="15"/>
        <v/>
      </c>
      <c r="AG24" s="414"/>
      <c r="AH24" s="412" t="str">
        <f t="shared" ref="AH24" si="20">IF(AND($J24="",$P24="",$V24="",$AB24=""),"",SUM($J24,$P24,$V24,$AB24))</f>
        <v/>
      </c>
      <c r="AI24" s="414"/>
      <c r="AJ24" s="412" t="str">
        <f t="shared" si="16"/>
        <v/>
      </c>
      <c r="AK24" s="414"/>
      <c r="AL24" s="412" t="str">
        <f t="shared" ref="AL24" si="21">IF(OR(AH24="",AJ24=""),"",AH24-AJ24)</f>
        <v/>
      </c>
      <c r="AM24" s="413"/>
      <c r="AN24" s="414"/>
      <c r="AO24" s="412"/>
      <c r="AP24" s="414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1.25" customHeight="1" x14ac:dyDescent="0.45">
      <c r="A25" s="455"/>
      <c r="B25" s="421"/>
      <c r="C25" s="422"/>
      <c r="D25" s="422"/>
      <c r="E25" s="422"/>
      <c r="F25" s="422"/>
      <c r="G25" s="423"/>
      <c r="H25" s="431"/>
      <c r="I25" s="434"/>
      <c r="J25" s="435"/>
      <c r="K25" s="437"/>
      <c r="L25" s="434"/>
      <c r="M25" s="417"/>
      <c r="N25" s="431"/>
      <c r="O25" s="434"/>
      <c r="P25" s="435"/>
      <c r="Q25" s="437"/>
      <c r="R25" s="434"/>
      <c r="S25" s="417"/>
      <c r="T25" s="427"/>
      <c r="U25" s="428"/>
      <c r="V25" s="428"/>
      <c r="W25" s="428"/>
      <c r="X25" s="428"/>
      <c r="Y25" s="429"/>
      <c r="Z25" s="431"/>
      <c r="AA25" s="434"/>
      <c r="AB25" s="435"/>
      <c r="AC25" s="437"/>
      <c r="AD25" s="434"/>
      <c r="AE25" s="417"/>
      <c r="AF25" s="415"/>
      <c r="AG25" s="417"/>
      <c r="AH25" s="415"/>
      <c r="AI25" s="417"/>
      <c r="AJ25" s="415"/>
      <c r="AK25" s="417"/>
      <c r="AL25" s="415"/>
      <c r="AM25" s="416"/>
      <c r="AN25" s="417"/>
      <c r="AO25" s="415"/>
      <c r="AP25" s="417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1.25" customHeight="1" x14ac:dyDescent="0.45">
      <c r="A26" s="455">
        <v>8</v>
      </c>
      <c r="B26" s="418" t="e">
        <f>#REF!</f>
        <v>#REF!</v>
      </c>
      <c r="C26" s="419"/>
      <c r="D26" s="419"/>
      <c r="E26" s="419"/>
      <c r="F26" s="419"/>
      <c r="G26" s="420"/>
      <c r="H26" s="430" t="str">
        <f t="shared" si="17"/>
        <v/>
      </c>
      <c r="I26" s="432" t="str">
        <f>IF(AD20="","",AD20)</f>
        <v/>
      </c>
      <c r="J26" s="433"/>
      <c r="K26" s="436" t="s">
        <v>17</v>
      </c>
      <c r="L26" s="432" t="str">
        <f>IF(AA20="","",AA20)</f>
        <v/>
      </c>
      <c r="M26" s="414"/>
      <c r="N26" s="430" t="str">
        <f>IF(OR(O26="",R26=""),"",IF(O26&gt;R26,"○",IF(O26=R26,"△","●")))</f>
        <v/>
      </c>
      <c r="O26" s="432" t="str">
        <f>IF(AD22="","",AD22)</f>
        <v/>
      </c>
      <c r="P26" s="433"/>
      <c r="Q26" s="436" t="s">
        <v>17</v>
      </c>
      <c r="R26" s="432" t="str">
        <f>IF(AA22="","",AA22)</f>
        <v/>
      </c>
      <c r="S26" s="414"/>
      <c r="T26" s="430" t="str">
        <f>IF(OR(U26="",X26=""),"",IF(U26&gt;X26,"○",IF(U26=X26,"△","●")))</f>
        <v/>
      </c>
      <c r="U26" s="432" t="str">
        <f>IF(AD24="","",AD24)</f>
        <v/>
      </c>
      <c r="V26" s="433"/>
      <c r="W26" s="436" t="s">
        <v>17</v>
      </c>
      <c r="X26" s="432" t="str">
        <f>IF(AA24="","",AA24)</f>
        <v/>
      </c>
      <c r="Y26" s="414"/>
      <c r="Z26" s="424"/>
      <c r="AA26" s="425"/>
      <c r="AB26" s="425"/>
      <c r="AC26" s="425"/>
      <c r="AD26" s="425"/>
      <c r="AE26" s="426"/>
      <c r="AF26" s="412" t="str">
        <f>IF(AND($J26="",$P26="",$V26="",$AB26=""),"",COUNTIF($I26:$AF26,"○")*3+COUNTIF($I26:$AF26,"△")*1)</f>
        <v/>
      </c>
      <c r="AG26" s="414"/>
      <c r="AH26" s="412" t="str">
        <f t="shared" ref="AH26" si="22">IF(AND($J26="",$P26="",$V26="",$AB26=""),"",SUM($J26,$P26,$V26,$AB26))</f>
        <v/>
      </c>
      <c r="AI26" s="414"/>
      <c r="AJ26" s="412" t="str">
        <f>IF(AND($M26="",$S26="",$Y26="",$AE26),"",SUM($M26,$S26,$Y26,$AE26))</f>
        <v/>
      </c>
      <c r="AK26" s="414"/>
      <c r="AL26" s="412" t="str">
        <f t="shared" ref="AL26" si="23">IF(OR(AH26="",AJ26=""),"",AH26-AJ26)</f>
        <v/>
      </c>
      <c r="AM26" s="413"/>
      <c r="AN26" s="414"/>
      <c r="AO26" s="412"/>
      <c r="AP26" s="414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1.25" customHeight="1" x14ac:dyDescent="0.45">
      <c r="A27" s="455"/>
      <c r="B27" s="421"/>
      <c r="C27" s="422"/>
      <c r="D27" s="422"/>
      <c r="E27" s="422"/>
      <c r="F27" s="422"/>
      <c r="G27" s="423"/>
      <c r="H27" s="431"/>
      <c r="I27" s="434"/>
      <c r="J27" s="435"/>
      <c r="K27" s="437"/>
      <c r="L27" s="434"/>
      <c r="M27" s="417"/>
      <c r="N27" s="431"/>
      <c r="O27" s="434"/>
      <c r="P27" s="435"/>
      <c r="Q27" s="437"/>
      <c r="R27" s="434"/>
      <c r="S27" s="417"/>
      <c r="T27" s="431"/>
      <c r="U27" s="434"/>
      <c r="V27" s="435"/>
      <c r="W27" s="437"/>
      <c r="X27" s="434"/>
      <c r="Y27" s="417"/>
      <c r="Z27" s="427"/>
      <c r="AA27" s="428"/>
      <c r="AB27" s="428"/>
      <c r="AC27" s="428"/>
      <c r="AD27" s="428"/>
      <c r="AE27" s="429"/>
      <c r="AF27" s="415"/>
      <c r="AG27" s="417"/>
      <c r="AH27" s="415"/>
      <c r="AI27" s="417"/>
      <c r="AJ27" s="415"/>
      <c r="AK27" s="417"/>
      <c r="AL27" s="415"/>
      <c r="AM27" s="416"/>
      <c r="AN27" s="417"/>
      <c r="AO27" s="415"/>
      <c r="AP27" s="417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8" ht="11.25" customHeight="1" x14ac:dyDescent="0.45">
      <c r="A28" s="99"/>
      <c r="B28" s="100"/>
      <c r="C28" s="100"/>
      <c r="D28" s="100"/>
      <c r="E28" s="100"/>
      <c r="F28" s="100"/>
      <c r="G28" s="100"/>
      <c r="H28" s="41"/>
      <c r="I28" s="99"/>
      <c r="J28" s="99"/>
      <c r="K28" s="99"/>
      <c r="L28" s="99"/>
      <c r="M28" s="99"/>
      <c r="N28" s="41"/>
      <c r="O28" s="99"/>
      <c r="P28" s="99"/>
      <c r="Q28" s="99"/>
      <c r="R28" s="99"/>
      <c r="S28" s="99"/>
      <c r="T28" s="41"/>
      <c r="U28" s="99"/>
      <c r="V28" s="99"/>
      <c r="W28" s="99"/>
      <c r="X28" s="99"/>
      <c r="Y28" s="99"/>
      <c r="Z28" s="41"/>
      <c r="AA28" s="41"/>
      <c r="AB28" s="41"/>
      <c r="AC28" s="41"/>
      <c r="AD28" s="41"/>
      <c r="AE28" s="41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1:68" ht="11.25" customHeight="1" x14ac:dyDescent="0.45">
      <c r="A29" s="99"/>
      <c r="B29" s="100"/>
      <c r="C29" s="100"/>
      <c r="D29" s="100"/>
      <c r="E29" s="100"/>
      <c r="F29" s="100"/>
      <c r="G29" s="100"/>
      <c r="H29" s="41"/>
      <c r="I29" s="99"/>
      <c r="J29" s="99"/>
      <c r="K29" s="99"/>
      <c r="L29" s="99"/>
      <c r="M29" s="99"/>
      <c r="N29" s="41"/>
      <c r="O29" s="99"/>
      <c r="P29" s="99"/>
      <c r="Q29" s="99"/>
      <c r="R29" s="99"/>
      <c r="S29" s="99"/>
      <c r="T29" s="41"/>
      <c r="U29" s="99"/>
      <c r="V29" s="99"/>
      <c r="W29" s="99"/>
      <c r="X29" s="99"/>
      <c r="Y29" s="99"/>
      <c r="Z29" s="41"/>
      <c r="AA29" s="41"/>
      <c r="AB29" s="41"/>
      <c r="AC29" s="41"/>
      <c r="AD29" s="41"/>
      <c r="AE29" s="41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68" ht="11.25" customHeight="1" x14ac:dyDescent="0.45">
      <c r="D30" s="447" t="s">
        <v>50</v>
      </c>
      <c r="E30" s="474"/>
      <c r="F30" s="474"/>
      <c r="G30" s="474"/>
      <c r="H30" s="447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7"/>
      <c r="W30" s="447" t="s">
        <v>176</v>
      </c>
      <c r="X30" s="448"/>
      <c r="Y30" s="448"/>
      <c r="Z30" s="449"/>
      <c r="AA30" s="447"/>
      <c r="AB30" s="448"/>
      <c r="AC30" s="448"/>
      <c r="AD30" s="448"/>
      <c r="AE30" s="448"/>
      <c r="AF30" s="448"/>
      <c r="AG30" s="448"/>
      <c r="AH30" s="448"/>
      <c r="AI30" s="448"/>
      <c r="AJ30" s="449"/>
      <c r="AR30" s="98">
        <v>2</v>
      </c>
    </row>
    <row r="31" spans="1:68" ht="11.25" customHeight="1" x14ac:dyDescent="0.45">
      <c r="D31" s="475"/>
      <c r="E31" s="476"/>
      <c r="F31" s="476"/>
      <c r="G31" s="476"/>
      <c r="H31" s="475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8"/>
      <c r="W31" s="450"/>
      <c r="X31" s="310"/>
      <c r="Y31" s="310"/>
      <c r="Z31" s="311"/>
      <c r="AA31" s="450"/>
      <c r="AB31" s="310"/>
      <c r="AC31" s="310"/>
      <c r="AD31" s="310"/>
      <c r="AE31" s="310"/>
      <c r="AF31" s="310"/>
      <c r="AG31" s="310"/>
      <c r="AH31" s="310"/>
      <c r="AI31" s="310"/>
      <c r="AJ31" s="311"/>
    </row>
    <row r="32" spans="1:68" ht="11.25" customHeight="1" x14ac:dyDescent="0.4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68" ht="11.25" customHeight="1" x14ac:dyDescent="0.45">
      <c r="B33" s="447" t="s">
        <v>172</v>
      </c>
      <c r="C33" s="448"/>
      <c r="D33" s="448"/>
      <c r="E33" s="448"/>
      <c r="F33" s="448"/>
      <c r="G33" s="449"/>
      <c r="H33" s="447"/>
      <c r="I33" s="448"/>
      <c r="J33" s="448"/>
      <c r="K33" s="448"/>
      <c r="L33" s="448"/>
      <c r="M33" s="449"/>
      <c r="N33" s="447"/>
      <c r="O33" s="448"/>
      <c r="P33" s="448"/>
      <c r="Q33" s="448"/>
      <c r="R33" s="448"/>
      <c r="S33" s="449"/>
      <c r="T33" s="447"/>
      <c r="U33" s="448"/>
      <c r="V33" s="448"/>
      <c r="W33" s="448"/>
      <c r="X33" s="448"/>
      <c r="Y33" s="449"/>
      <c r="Z33" s="447"/>
      <c r="AA33" s="448"/>
      <c r="AB33" s="448"/>
      <c r="AC33" s="448"/>
      <c r="AD33" s="448"/>
      <c r="AE33" s="449"/>
      <c r="AF33" s="447" t="s">
        <v>30</v>
      </c>
      <c r="AG33" s="449"/>
      <c r="AH33" s="447" t="s">
        <v>27</v>
      </c>
      <c r="AI33" s="449"/>
      <c r="AJ33" s="447" t="s">
        <v>31</v>
      </c>
      <c r="AK33" s="449"/>
      <c r="AL33" s="447" t="s">
        <v>32</v>
      </c>
      <c r="AM33" s="448"/>
      <c r="AN33" s="449"/>
      <c r="AO33" s="447" t="s">
        <v>33</v>
      </c>
      <c r="AP33" s="449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1:68" ht="11.25" customHeight="1" x14ac:dyDescent="0.45">
      <c r="B34" s="450"/>
      <c r="C34" s="310"/>
      <c r="D34" s="310"/>
      <c r="E34" s="310"/>
      <c r="F34" s="310"/>
      <c r="G34" s="311"/>
      <c r="H34" s="450"/>
      <c r="I34" s="310"/>
      <c r="J34" s="310"/>
      <c r="K34" s="310"/>
      <c r="L34" s="310"/>
      <c r="M34" s="311"/>
      <c r="N34" s="450"/>
      <c r="O34" s="310"/>
      <c r="P34" s="310"/>
      <c r="Q34" s="310"/>
      <c r="R34" s="310"/>
      <c r="S34" s="311"/>
      <c r="T34" s="450"/>
      <c r="U34" s="310"/>
      <c r="V34" s="310"/>
      <c r="W34" s="310"/>
      <c r="X34" s="310"/>
      <c r="Y34" s="311"/>
      <c r="Z34" s="450"/>
      <c r="AA34" s="310"/>
      <c r="AB34" s="310"/>
      <c r="AC34" s="310"/>
      <c r="AD34" s="310"/>
      <c r="AE34" s="311"/>
      <c r="AF34" s="450"/>
      <c r="AG34" s="311"/>
      <c r="AH34" s="450"/>
      <c r="AI34" s="311"/>
      <c r="AJ34" s="450"/>
      <c r="AK34" s="311"/>
      <c r="AL34" s="450"/>
      <c r="AM34" s="310"/>
      <c r="AN34" s="311"/>
      <c r="AO34" s="450"/>
      <c r="AP34" s="31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1:68" ht="11.25" customHeight="1" x14ac:dyDescent="0.45">
      <c r="A35" s="455">
        <v>1</v>
      </c>
      <c r="B35" s="460"/>
      <c r="C35" s="461"/>
      <c r="D35" s="461"/>
      <c r="E35" s="461"/>
      <c r="F35" s="461"/>
      <c r="G35" s="462"/>
      <c r="H35" s="466"/>
      <c r="I35" s="467"/>
      <c r="J35" s="467"/>
      <c r="K35" s="467"/>
      <c r="L35" s="467"/>
      <c r="M35" s="468"/>
      <c r="N35" s="453" t="s">
        <v>47</v>
      </c>
      <c r="O35" s="456"/>
      <c r="P35" s="457"/>
      <c r="Q35" s="451" t="s">
        <v>17</v>
      </c>
      <c r="R35" s="456"/>
      <c r="S35" s="449"/>
      <c r="T35" s="453" t="s">
        <v>47</v>
      </c>
      <c r="U35" s="456"/>
      <c r="V35" s="457"/>
      <c r="W35" s="451" t="s">
        <v>17</v>
      </c>
      <c r="X35" s="456"/>
      <c r="Y35" s="449"/>
      <c r="Z35" s="453" t="s">
        <v>47</v>
      </c>
      <c r="AA35" s="456"/>
      <c r="AB35" s="457"/>
      <c r="AC35" s="451" t="s">
        <v>17</v>
      </c>
      <c r="AD35" s="456"/>
      <c r="AE35" s="449"/>
      <c r="AF35" s="447"/>
      <c r="AG35" s="449"/>
      <c r="AH35" s="447"/>
      <c r="AI35" s="449"/>
      <c r="AJ35" s="447"/>
      <c r="AK35" s="449"/>
      <c r="AL35" s="447"/>
      <c r="AM35" s="448"/>
      <c r="AN35" s="449"/>
      <c r="AO35" s="412"/>
      <c r="AP35" s="414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1:68" ht="11.25" customHeight="1" x14ac:dyDescent="0.45">
      <c r="A36" s="455"/>
      <c r="B36" s="463"/>
      <c r="C36" s="464"/>
      <c r="D36" s="464"/>
      <c r="E36" s="464"/>
      <c r="F36" s="464"/>
      <c r="G36" s="465"/>
      <c r="H36" s="469"/>
      <c r="I36" s="470"/>
      <c r="J36" s="470"/>
      <c r="K36" s="470"/>
      <c r="L36" s="470"/>
      <c r="M36" s="471"/>
      <c r="N36" s="454"/>
      <c r="O36" s="458"/>
      <c r="P36" s="459"/>
      <c r="Q36" s="452"/>
      <c r="R36" s="458"/>
      <c r="S36" s="311"/>
      <c r="T36" s="454"/>
      <c r="U36" s="458"/>
      <c r="V36" s="459"/>
      <c r="W36" s="452"/>
      <c r="X36" s="458"/>
      <c r="Y36" s="311"/>
      <c r="Z36" s="454"/>
      <c r="AA36" s="458"/>
      <c r="AB36" s="459"/>
      <c r="AC36" s="452"/>
      <c r="AD36" s="458"/>
      <c r="AE36" s="311"/>
      <c r="AF36" s="450"/>
      <c r="AG36" s="311"/>
      <c r="AH36" s="450"/>
      <c r="AI36" s="311"/>
      <c r="AJ36" s="450"/>
      <c r="AK36" s="311"/>
      <c r="AL36" s="450"/>
      <c r="AM36" s="310"/>
      <c r="AN36" s="311"/>
      <c r="AO36" s="415"/>
      <c r="AP36" s="417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1:68" ht="11.25" customHeight="1" x14ac:dyDescent="0.45">
      <c r="A37" s="455">
        <v>2</v>
      </c>
      <c r="B37" s="460"/>
      <c r="C37" s="461"/>
      <c r="D37" s="461"/>
      <c r="E37" s="461"/>
      <c r="F37" s="461"/>
      <c r="G37" s="462"/>
      <c r="H37" s="453" t="s">
        <v>48</v>
      </c>
      <c r="I37" s="456"/>
      <c r="J37" s="457"/>
      <c r="K37" s="451" t="s">
        <v>17</v>
      </c>
      <c r="L37" s="456"/>
      <c r="M37" s="449"/>
      <c r="N37" s="466"/>
      <c r="O37" s="467"/>
      <c r="P37" s="467"/>
      <c r="Q37" s="467"/>
      <c r="R37" s="467"/>
      <c r="S37" s="468"/>
      <c r="T37" s="453" t="s">
        <v>48</v>
      </c>
      <c r="U37" s="456"/>
      <c r="V37" s="457"/>
      <c r="W37" s="451" t="s">
        <v>17</v>
      </c>
      <c r="X37" s="456"/>
      <c r="Y37" s="449"/>
      <c r="Z37" s="453" t="s">
        <v>47</v>
      </c>
      <c r="AA37" s="456"/>
      <c r="AB37" s="457"/>
      <c r="AC37" s="451" t="s">
        <v>17</v>
      </c>
      <c r="AD37" s="456"/>
      <c r="AE37" s="449"/>
      <c r="AF37" s="447"/>
      <c r="AG37" s="449"/>
      <c r="AH37" s="447"/>
      <c r="AI37" s="449"/>
      <c r="AJ37" s="447"/>
      <c r="AK37" s="449"/>
      <c r="AL37" s="447"/>
      <c r="AM37" s="448"/>
      <c r="AN37" s="449"/>
      <c r="AO37" s="412"/>
      <c r="AP37" s="414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ht="11.25" customHeight="1" x14ac:dyDescent="0.45">
      <c r="A38" s="455"/>
      <c r="B38" s="463"/>
      <c r="C38" s="464"/>
      <c r="D38" s="464"/>
      <c r="E38" s="464"/>
      <c r="F38" s="464"/>
      <c r="G38" s="465"/>
      <c r="H38" s="454"/>
      <c r="I38" s="458"/>
      <c r="J38" s="459"/>
      <c r="K38" s="452"/>
      <c r="L38" s="458"/>
      <c r="M38" s="311"/>
      <c r="N38" s="469"/>
      <c r="O38" s="470"/>
      <c r="P38" s="470"/>
      <c r="Q38" s="470"/>
      <c r="R38" s="470"/>
      <c r="S38" s="471"/>
      <c r="T38" s="454"/>
      <c r="U38" s="458"/>
      <c r="V38" s="459"/>
      <c r="W38" s="452"/>
      <c r="X38" s="458"/>
      <c r="Y38" s="311"/>
      <c r="Z38" s="454"/>
      <c r="AA38" s="458"/>
      <c r="AB38" s="459"/>
      <c r="AC38" s="452"/>
      <c r="AD38" s="458"/>
      <c r="AE38" s="311"/>
      <c r="AF38" s="450"/>
      <c r="AG38" s="311"/>
      <c r="AH38" s="450"/>
      <c r="AI38" s="311"/>
      <c r="AJ38" s="450"/>
      <c r="AK38" s="311"/>
      <c r="AL38" s="450"/>
      <c r="AM38" s="310"/>
      <c r="AN38" s="311"/>
      <c r="AO38" s="415"/>
      <c r="AP38" s="417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1:68" ht="11.25" customHeight="1" x14ac:dyDescent="0.45">
      <c r="A39" s="455">
        <v>3</v>
      </c>
      <c r="B39" s="460"/>
      <c r="C39" s="461"/>
      <c r="D39" s="461"/>
      <c r="E39" s="461"/>
      <c r="F39" s="461"/>
      <c r="G39" s="462"/>
      <c r="H39" s="453" t="s">
        <v>48</v>
      </c>
      <c r="I39" s="456"/>
      <c r="J39" s="457"/>
      <c r="K39" s="451" t="s">
        <v>17</v>
      </c>
      <c r="L39" s="456"/>
      <c r="M39" s="449"/>
      <c r="N39" s="453" t="s">
        <v>47</v>
      </c>
      <c r="O39" s="456"/>
      <c r="P39" s="457"/>
      <c r="Q39" s="451" t="s">
        <v>17</v>
      </c>
      <c r="R39" s="456"/>
      <c r="S39" s="449"/>
      <c r="T39" s="466"/>
      <c r="U39" s="467"/>
      <c r="V39" s="467"/>
      <c r="W39" s="467"/>
      <c r="X39" s="467"/>
      <c r="Y39" s="468"/>
      <c r="Z39" s="453" t="s">
        <v>47</v>
      </c>
      <c r="AA39" s="456"/>
      <c r="AB39" s="457"/>
      <c r="AC39" s="451" t="s">
        <v>17</v>
      </c>
      <c r="AD39" s="456"/>
      <c r="AE39" s="449"/>
      <c r="AF39" s="447"/>
      <c r="AG39" s="449"/>
      <c r="AH39" s="447"/>
      <c r="AI39" s="449"/>
      <c r="AJ39" s="447"/>
      <c r="AK39" s="449"/>
      <c r="AL39" s="447"/>
      <c r="AM39" s="448"/>
      <c r="AN39" s="449"/>
      <c r="AO39" s="412"/>
      <c r="AP39" s="414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</row>
    <row r="40" spans="1:68" ht="11.25" customHeight="1" x14ac:dyDescent="0.45">
      <c r="A40" s="455"/>
      <c r="B40" s="463"/>
      <c r="C40" s="464"/>
      <c r="D40" s="464"/>
      <c r="E40" s="464"/>
      <c r="F40" s="464"/>
      <c r="G40" s="465"/>
      <c r="H40" s="454"/>
      <c r="I40" s="458"/>
      <c r="J40" s="459"/>
      <c r="K40" s="452"/>
      <c r="L40" s="458"/>
      <c r="M40" s="311"/>
      <c r="N40" s="454"/>
      <c r="O40" s="458"/>
      <c r="P40" s="459"/>
      <c r="Q40" s="452"/>
      <c r="R40" s="458"/>
      <c r="S40" s="311"/>
      <c r="T40" s="469"/>
      <c r="U40" s="470"/>
      <c r="V40" s="470"/>
      <c r="W40" s="470"/>
      <c r="X40" s="470"/>
      <c r="Y40" s="471"/>
      <c r="Z40" s="454"/>
      <c r="AA40" s="458"/>
      <c r="AB40" s="459"/>
      <c r="AC40" s="452"/>
      <c r="AD40" s="458"/>
      <c r="AE40" s="311"/>
      <c r="AF40" s="450"/>
      <c r="AG40" s="311"/>
      <c r="AH40" s="450"/>
      <c r="AI40" s="311"/>
      <c r="AJ40" s="450"/>
      <c r="AK40" s="311"/>
      <c r="AL40" s="450"/>
      <c r="AM40" s="310"/>
      <c r="AN40" s="311"/>
      <c r="AO40" s="415"/>
      <c r="AP40" s="417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1:68" ht="11.25" customHeight="1" x14ac:dyDescent="0.45">
      <c r="A41" s="455">
        <v>4</v>
      </c>
      <c r="B41" s="460"/>
      <c r="C41" s="461"/>
      <c r="D41" s="461"/>
      <c r="E41" s="461"/>
      <c r="F41" s="461"/>
      <c r="G41" s="462"/>
      <c r="H41" s="453" t="s">
        <v>48</v>
      </c>
      <c r="I41" s="456"/>
      <c r="J41" s="457"/>
      <c r="K41" s="451" t="s">
        <v>17</v>
      </c>
      <c r="L41" s="456"/>
      <c r="M41" s="449"/>
      <c r="N41" s="453" t="s">
        <v>48</v>
      </c>
      <c r="O41" s="456"/>
      <c r="P41" s="457"/>
      <c r="Q41" s="451" t="s">
        <v>17</v>
      </c>
      <c r="R41" s="456"/>
      <c r="S41" s="449"/>
      <c r="T41" s="453" t="s">
        <v>48</v>
      </c>
      <c r="U41" s="456"/>
      <c r="V41" s="457"/>
      <c r="W41" s="451" t="s">
        <v>17</v>
      </c>
      <c r="X41" s="456"/>
      <c r="Y41" s="449"/>
      <c r="Z41" s="466"/>
      <c r="AA41" s="467"/>
      <c r="AB41" s="467"/>
      <c r="AC41" s="467"/>
      <c r="AD41" s="467"/>
      <c r="AE41" s="468"/>
      <c r="AF41" s="447"/>
      <c r="AG41" s="449"/>
      <c r="AH41" s="447"/>
      <c r="AI41" s="449"/>
      <c r="AJ41" s="447"/>
      <c r="AK41" s="449"/>
      <c r="AL41" s="447"/>
      <c r="AM41" s="448"/>
      <c r="AN41" s="449"/>
      <c r="AO41" s="412"/>
      <c r="AP41" s="414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1:68" ht="11.25" customHeight="1" x14ac:dyDescent="0.45">
      <c r="A42" s="455"/>
      <c r="B42" s="463"/>
      <c r="C42" s="464"/>
      <c r="D42" s="464"/>
      <c r="E42" s="464"/>
      <c r="F42" s="464"/>
      <c r="G42" s="465"/>
      <c r="H42" s="454"/>
      <c r="I42" s="458"/>
      <c r="J42" s="459"/>
      <c r="K42" s="452"/>
      <c r="L42" s="458"/>
      <c r="M42" s="311"/>
      <c r="N42" s="454"/>
      <c r="O42" s="458"/>
      <c r="P42" s="459"/>
      <c r="Q42" s="452"/>
      <c r="R42" s="458"/>
      <c r="S42" s="311"/>
      <c r="T42" s="454"/>
      <c r="U42" s="458"/>
      <c r="V42" s="459"/>
      <c r="W42" s="452"/>
      <c r="X42" s="458"/>
      <c r="Y42" s="311"/>
      <c r="Z42" s="469"/>
      <c r="AA42" s="470"/>
      <c r="AB42" s="470"/>
      <c r="AC42" s="470"/>
      <c r="AD42" s="470"/>
      <c r="AE42" s="471"/>
      <c r="AF42" s="450"/>
      <c r="AG42" s="311"/>
      <c r="AH42" s="450"/>
      <c r="AI42" s="311"/>
      <c r="AJ42" s="450"/>
      <c r="AK42" s="311"/>
      <c r="AL42" s="450"/>
      <c r="AM42" s="310"/>
      <c r="AN42" s="311"/>
      <c r="AO42" s="415"/>
      <c r="AP42" s="417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68" ht="11.25" customHeight="1" x14ac:dyDescent="0.45"/>
    <row r="44" spans="1:68" ht="11.25" customHeight="1" x14ac:dyDescent="0.45">
      <c r="B44" s="447" t="s">
        <v>8</v>
      </c>
      <c r="C44" s="448"/>
      <c r="D44" s="448"/>
      <c r="E44" s="448"/>
      <c r="F44" s="448"/>
      <c r="G44" s="449"/>
      <c r="H44" s="447"/>
      <c r="I44" s="448"/>
      <c r="J44" s="448"/>
      <c r="K44" s="448"/>
      <c r="L44" s="448"/>
      <c r="M44" s="449"/>
      <c r="N44" s="447"/>
      <c r="O44" s="448"/>
      <c r="P44" s="448"/>
      <c r="Q44" s="448"/>
      <c r="R44" s="448"/>
      <c r="S44" s="449"/>
      <c r="T44" s="447"/>
      <c r="U44" s="448"/>
      <c r="V44" s="448"/>
      <c r="W44" s="448"/>
      <c r="X44" s="448"/>
      <c r="Y44" s="449"/>
      <c r="Z44" s="447"/>
      <c r="AA44" s="448"/>
      <c r="AB44" s="448"/>
      <c r="AC44" s="448"/>
      <c r="AD44" s="448"/>
      <c r="AE44" s="449"/>
      <c r="AF44" s="447" t="s">
        <v>30</v>
      </c>
      <c r="AG44" s="449"/>
      <c r="AH44" s="447" t="s">
        <v>27</v>
      </c>
      <c r="AI44" s="449"/>
      <c r="AJ44" s="447" t="s">
        <v>31</v>
      </c>
      <c r="AK44" s="449"/>
      <c r="AL44" s="447" t="s">
        <v>32</v>
      </c>
      <c r="AM44" s="448"/>
      <c r="AN44" s="449"/>
      <c r="AO44" s="447" t="s">
        <v>33</v>
      </c>
      <c r="AP44" s="449"/>
    </row>
    <row r="45" spans="1:68" ht="11.25" customHeight="1" x14ac:dyDescent="0.45">
      <c r="B45" s="450"/>
      <c r="C45" s="310"/>
      <c r="D45" s="310"/>
      <c r="E45" s="310"/>
      <c r="F45" s="310"/>
      <c r="G45" s="311"/>
      <c r="H45" s="450"/>
      <c r="I45" s="310"/>
      <c r="J45" s="310"/>
      <c r="K45" s="310"/>
      <c r="L45" s="310"/>
      <c r="M45" s="311"/>
      <c r="N45" s="450"/>
      <c r="O45" s="310"/>
      <c r="P45" s="310"/>
      <c r="Q45" s="310"/>
      <c r="R45" s="310"/>
      <c r="S45" s="311"/>
      <c r="T45" s="450"/>
      <c r="U45" s="310"/>
      <c r="V45" s="310"/>
      <c r="W45" s="310"/>
      <c r="X45" s="310"/>
      <c r="Y45" s="311"/>
      <c r="Z45" s="450"/>
      <c r="AA45" s="310"/>
      <c r="AB45" s="310"/>
      <c r="AC45" s="310"/>
      <c r="AD45" s="310"/>
      <c r="AE45" s="311"/>
      <c r="AF45" s="450"/>
      <c r="AG45" s="311"/>
      <c r="AH45" s="450"/>
      <c r="AI45" s="311"/>
      <c r="AJ45" s="450"/>
      <c r="AK45" s="311"/>
      <c r="AL45" s="450"/>
      <c r="AM45" s="310"/>
      <c r="AN45" s="311"/>
      <c r="AO45" s="450"/>
      <c r="AP45" s="311"/>
    </row>
    <row r="46" spans="1:68" ht="11.25" customHeight="1" x14ac:dyDescent="0.45">
      <c r="A46" s="455">
        <v>5</v>
      </c>
      <c r="B46" s="460"/>
      <c r="C46" s="461"/>
      <c r="D46" s="461"/>
      <c r="E46" s="461"/>
      <c r="F46" s="461"/>
      <c r="G46" s="462"/>
      <c r="H46" s="466"/>
      <c r="I46" s="467"/>
      <c r="J46" s="467"/>
      <c r="K46" s="467"/>
      <c r="L46" s="467"/>
      <c r="M46" s="468"/>
      <c r="N46" s="453" t="s">
        <v>48</v>
      </c>
      <c r="O46" s="456"/>
      <c r="P46" s="457"/>
      <c r="Q46" s="451" t="s">
        <v>17</v>
      </c>
      <c r="R46" s="456"/>
      <c r="S46" s="449"/>
      <c r="T46" s="453" t="s">
        <v>49</v>
      </c>
      <c r="U46" s="456"/>
      <c r="V46" s="457"/>
      <c r="W46" s="451" t="s">
        <v>17</v>
      </c>
      <c r="X46" s="456"/>
      <c r="Y46" s="449"/>
      <c r="Z46" s="453" t="s">
        <v>48</v>
      </c>
      <c r="AA46" s="456"/>
      <c r="AB46" s="457"/>
      <c r="AC46" s="451" t="s">
        <v>17</v>
      </c>
      <c r="AD46" s="456"/>
      <c r="AE46" s="449"/>
      <c r="AF46" s="447"/>
      <c r="AG46" s="449"/>
      <c r="AH46" s="447"/>
      <c r="AI46" s="449"/>
      <c r="AJ46" s="447"/>
      <c r="AK46" s="449"/>
      <c r="AL46" s="447"/>
      <c r="AM46" s="448"/>
      <c r="AN46" s="449"/>
      <c r="AO46" s="412"/>
      <c r="AP46" s="414"/>
    </row>
    <row r="47" spans="1:68" ht="11.25" customHeight="1" x14ac:dyDescent="0.45">
      <c r="A47" s="455"/>
      <c r="B47" s="463"/>
      <c r="C47" s="464"/>
      <c r="D47" s="464"/>
      <c r="E47" s="464"/>
      <c r="F47" s="464"/>
      <c r="G47" s="465"/>
      <c r="H47" s="469"/>
      <c r="I47" s="470"/>
      <c r="J47" s="470"/>
      <c r="K47" s="470"/>
      <c r="L47" s="470"/>
      <c r="M47" s="471"/>
      <c r="N47" s="454"/>
      <c r="O47" s="458"/>
      <c r="P47" s="459"/>
      <c r="Q47" s="452"/>
      <c r="R47" s="458"/>
      <c r="S47" s="311"/>
      <c r="T47" s="454"/>
      <c r="U47" s="458"/>
      <c r="V47" s="459"/>
      <c r="W47" s="452"/>
      <c r="X47" s="458"/>
      <c r="Y47" s="311"/>
      <c r="Z47" s="454"/>
      <c r="AA47" s="458"/>
      <c r="AB47" s="459"/>
      <c r="AC47" s="452"/>
      <c r="AD47" s="458"/>
      <c r="AE47" s="311"/>
      <c r="AF47" s="450"/>
      <c r="AG47" s="311"/>
      <c r="AH47" s="450"/>
      <c r="AI47" s="311"/>
      <c r="AJ47" s="450"/>
      <c r="AK47" s="311"/>
      <c r="AL47" s="450"/>
      <c r="AM47" s="310"/>
      <c r="AN47" s="311"/>
      <c r="AO47" s="415"/>
      <c r="AP47" s="417"/>
    </row>
    <row r="48" spans="1:68" ht="11.25" customHeight="1" x14ac:dyDescent="0.45">
      <c r="A48" s="455">
        <v>6</v>
      </c>
      <c r="B48" s="460"/>
      <c r="C48" s="461"/>
      <c r="D48" s="461"/>
      <c r="E48" s="461"/>
      <c r="F48" s="461"/>
      <c r="G48" s="462"/>
      <c r="H48" s="453" t="s">
        <v>47</v>
      </c>
      <c r="I48" s="456"/>
      <c r="J48" s="457"/>
      <c r="K48" s="451" t="s">
        <v>17</v>
      </c>
      <c r="L48" s="456"/>
      <c r="M48" s="449"/>
      <c r="N48" s="466"/>
      <c r="O48" s="467"/>
      <c r="P48" s="467"/>
      <c r="Q48" s="467"/>
      <c r="R48" s="467"/>
      <c r="S48" s="468"/>
      <c r="T48" s="453" t="s">
        <v>47</v>
      </c>
      <c r="U48" s="456"/>
      <c r="V48" s="457"/>
      <c r="W48" s="451" t="s">
        <v>17</v>
      </c>
      <c r="X48" s="456"/>
      <c r="Y48" s="449"/>
      <c r="Z48" s="453" t="s">
        <v>47</v>
      </c>
      <c r="AA48" s="456"/>
      <c r="AB48" s="457"/>
      <c r="AC48" s="451" t="s">
        <v>17</v>
      </c>
      <c r="AD48" s="456"/>
      <c r="AE48" s="449"/>
      <c r="AF48" s="447"/>
      <c r="AG48" s="449"/>
      <c r="AH48" s="447"/>
      <c r="AI48" s="449"/>
      <c r="AJ48" s="447"/>
      <c r="AK48" s="449"/>
      <c r="AL48" s="447"/>
      <c r="AM48" s="448"/>
      <c r="AN48" s="449"/>
      <c r="AO48" s="412"/>
      <c r="AP48" s="414"/>
    </row>
    <row r="49" spans="1:68" ht="11.25" customHeight="1" x14ac:dyDescent="0.45">
      <c r="A49" s="455"/>
      <c r="B49" s="463"/>
      <c r="C49" s="464"/>
      <c r="D49" s="464"/>
      <c r="E49" s="464"/>
      <c r="F49" s="464"/>
      <c r="G49" s="465"/>
      <c r="H49" s="454"/>
      <c r="I49" s="458"/>
      <c r="J49" s="459"/>
      <c r="K49" s="452"/>
      <c r="L49" s="458"/>
      <c r="M49" s="311"/>
      <c r="N49" s="469"/>
      <c r="O49" s="470"/>
      <c r="P49" s="470"/>
      <c r="Q49" s="470"/>
      <c r="R49" s="470"/>
      <c r="S49" s="471"/>
      <c r="T49" s="454"/>
      <c r="U49" s="458"/>
      <c r="V49" s="459"/>
      <c r="W49" s="452"/>
      <c r="X49" s="458"/>
      <c r="Y49" s="311"/>
      <c r="Z49" s="454"/>
      <c r="AA49" s="458"/>
      <c r="AB49" s="459"/>
      <c r="AC49" s="452"/>
      <c r="AD49" s="458"/>
      <c r="AE49" s="311"/>
      <c r="AF49" s="450"/>
      <c r="AG49" s="311"/>
      <c r="AH49" s="450"/>
      <c r="AI49" s="311"/>
      <c r="AJ49" s="450"/>
      <c r="AK49" s="311"/>
      <c r="AL49" s="450"/>
      <c r="AM49" s="310"/>
      <c r="AN49" s="311"/>
      <c r="AO49" s="415"/>
      <c r="AP49" s="417"/>
    </row>
    <row r="50" spans="1:68" ht="11.25" customHeight="1" x14ac:dyDescent="0.45">
      <c r="A50" s="455">
        <v>7</v>
      </c>
      <c r="B50" s="460"/>
      <c r="C50" s="461"/>
      <c r="D50" s="461"/>
      <c r="E50" s="461"/>
      <c r="F50" s="461"/>
      <c r="G50" s="462"/>
      <c r="H50" s="453" t="s">
        <v>49</v>
      </c>
      <c r="I50" s="456"/>
      <c r="J50" s="457"/>
      <c r="K50" s="451" t="s">
        <v>17</v>
      </c>
      <c r="L50" s="456"/>
      <c r="M50" s="449"/>
      <c r="N50" s="453" t="s">
        <v>48</v>
      </c>
      <c r="O50" s="456"/>
      <c r="P50" s="457"/>
      <c r="Q50" s="451" t="s">
        <v>17</v>
      </c>
      <c r="R50" s="456"/>
      <c r="S50" s="449"/>
      <c r="T50" s="466"/>
      <c r="U50" s="467"/>
      <c r="V50" s="467"/>
      <c r="W50" s="467"/>
      <c r="X50" s="467"/>
      <c r="Y50" s="468"/>
      <c r="Z50" s="453" t="s">
        <v>49</v>
      </c>
      <c r="AA50" s="456"/>
      <c r="AB50" s="457"/>
      <c r="AC50" s="451" t="s">
        <v>17</v>
      </c>
      <c r="AD50" s="456"/>
      <c r="AE50" s="449"/>
      <c r="AF50" s="447"/>
      <c r="AG50" s="449"/>
      <c r="AH50" s="447"/>
      <c r="AI50" s="449"/>
      <c r="AJ50" s="447"/>
      <c r="AK50" s="449"/>
      <c r="AL50" s="447"/>
      <c r="AM50" s="448"/>
      <c r="AN50" s="449"/>
      <c r="AO50" s="412"/>
      <c r="AP50" s="414"/>
    </row>
    <row r="51" spans="1:68" ht="11.25" customHeight="1" x14ac:dyDescent="0.45">
      <c r="A51" s="455"/>
      <c r="B51" s="463"/>
      <c r="C51" s="464"/>
      <c r="D51" s="464"/>
      <c r="E51" s="464"/>
      <c r="F51" s="464"/>
      <c r="G51" s="465"/>
      <c r="H51" s="454"/>
      <c r="I51" s="458"/>
      <c r="J51" s="459"/>
      <c r="K51" s="452"/>
      <c r="L51" s="458"/>
      <c r="M51" s="311"/>
      <c r="N51" s="454"/>
      <c r="O51" s="458"/>
      <c r="P51" s="459"/>
      <c r="Q51" s="452"/>
      <c r="R51" s="458"/>
      <c r="S51" s="311"/>
      <c r="T51" s="469"/>
      <c r="U51" s="470"/>
      <c r="V51" s="470"/>
      <c r="W51" s="470"/>
      <c r="X51" s="470"/>
      <c r="Y51" s="471"/>
      <c r="Z51" s="454"/>
      <c r="AA51" s="458"/>
      <c r="AB51" s="459"/>
      <c r="AC51" s="452"/>
      <c r="AD51" s="458"/>
      <c r="AE51" s="311"/>
      <c r="AF51" s="450"/>
      <c r="AG51" s="311"/>
      <c r="AH51" s="450"/>
      <c r="AI51" s="311"/>
      <c r="AJ51" s="450"/>
      <c r="AK51" s="311"/>
      <c r="AL51" s="450"/>
      <c r="AM51" s="310"/>
      <c r="AN51" s="311"/>
      <c r="AO51" s="415"/>
      <c r="AP51" s="417"/>
    </row>
    <row r="52" spans="1:68" ht="11.25" customHeight="1" x14ac:dyDescent="0.45">
      <c r="A52" s="455">
        <v>8</v>
      </c>
      <c r="B52" s="460"/>
      <c r="C52" s="461"/>
      <c r="D52" s="461"/>
      <c r="E52" s="461"/>
      <c r="F52" s="461"/>
      <c r="G52" s="462"/>
      <c r="H52" s="453" t="s">
        <v>47</v>
      </c>
      <c r="I52" s="456"/>
      <c r="J52" s="457"/>
      <c r="K52" s="451" t="s">
        <v>17</v>
      </c>
      <c r="L52" s="456"/>
      <c r="M52" s="449"/>
      <c r="N52" s="453" t="s">
        <v>48</v>
      </c>
      <c r="O52" s="456"/>
      <c r="P52" s="457"/>
      <c r="Q52" s="451" t="s">
        <v>17</v>
      </c>
      <c r="R52" s="456"/>
      <c r="S52" s="449"/>
      <c r="T52" s="453" t="s">
        <v>49</v>
      </c>
      <c r="U52" s="456"/>
      <c r="V52" s="457"/>
      <c r="W52" s="451" t="s">
        <v>17</v>
      </c>
      <c r="X52" s="456"/>
      <c r="Y52" s="449"/>
      <c r="Z52" s="466"/>
      <c r="AA52" s="467"/>
      <c r="AB52" s="467"/>
      <c r="AC52" s="467"/>
      <c r="AD52" s="467"/>
      <c r="AE52" s="468"/>
      <c r="AF52" s="447"/>
      <c r="AG52" s="449"/>
      <c r="AH52" s="447"/>
      <c r="AI52" s="449"/>
      <c r="AJ52" s="447"/>
      <c r="AK52" s="449"/>
      <c r="AL52" s="447"/>
      <c r="AM52" s="448"/>
      <c r="AN52" s="449"/>
      <c r="AO52" s="412"/>
      <c r="AP52" s="414"/>
    </row>
    <row r="53" spans="1:68" ht="11.25" customHeight="1" x14ac:dyDescent="0.45">
      <c r="A53" s="455"/>
      <c r="B53" s="463"/>
      <c r="C53" s="464"/>
      <c r="D53" s="464"/>
      <c r="E53" s="464"/>
      <c r="F53" s="464"/>
      <c r="G53" s="465"/>
      <c r="H53" s="454"/>
      <c r="I53" s="458"/>
      <c r="J53" s="459"/>
      <c r="K53" s="452"/>
      <c r="L53" s="458"/>
      <c r="M53" s="311"/>
      <c r="N53" s="454"/>
      <c r="O53" s="458"/>
      <c r="P53" s="459"/>
      <c r="Q53" s="452"/>
      <c r="R53" s="458"/>
      <c r="S53" s="311"/>
      <c r="T53" s="454"/>
      <c r="U53" s="458"/>
      <c r="V53" s="459"/>
      <c r="W53" s="452"/>
      <c r="X53" s="458"/>
      <c r="Y53" s="311"/>
      <c r="Z53" s="469"/>
      <c r="AA53" s="470"/>
      <c r="AB53" s="470"/>
      <c r="AC53" s="470"/>
      <c r="AD53" s="470"/>
      <c r="AE53" s="471"/>
      <c r="AF53" s="450"/>
      <c r="AG53" s="311"/>
      <c r="AH53" s="450"/>
      <c r="AI53" s="311"/>
      <c r="AJ53" s="450"/>
      <c r="AK53" s="311"/>
      <c r="AL53" s="450"/>
      <c r="AM53" s="310"/>
      <c r="AN53" s="311"/>
      <c r="AO53" s="415"/>
      <c r="AP53" s="417"/>
    </row>
    <row r="54" spans="1:68" ht="11.25" customHeight="1" x14ac:dyDescent="0.4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</row>
    <row r="55" spans="1:68" ht="11.25" customHeight="1" x14ac:dyDescent="0.4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</row>
    <row r="56" spans="1:68" ht="11.25" customHeight="1" x14ac:dyDescent="0.45">
      <c r="D56" s="447" t="s">
        <v>50</v>
      </c>
      <c r="E56" s="474"/>
      <c r="F56" s="474"/>
      <c r="G56" s="474"/>
      <c r="H56" s="447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7"/>
      <c r="W56" s="447" t="s">
        <v>176</v>
      </c>
      <c r="X56" s="448"/>
      <c r="Y56" s="448"/>
      <c r="Z56" s="449"/>
      <c r="AA56" s="447"/>
      <c r="AB56" s="448"/>
      <c r="AC56" s="448"/>
      <c r="AD56" s="448"/>
      <c r="AE56" s="448"/>
      <c r="AF56" s="448"/>
      <c r="AG56" s="448"/>
      <c r="AH56" s="448"/>
      <c r="AI56" s="448"/>
      <c r="AJ56" s="449"/>
      <c r="AR56" s="98">
        <v>3</v>
      </c>
    </row>
    <row r="57" spans="1:68" ht="11.25" customHeight="1" x14ac:dyDescent="0.45">
      <c r="D57" s="475"/>
      <c r="E57" s="476"/>
      <c r="F57" s="476"/>
      <c r="G57" s="476"/>
      <c r="H57" s="475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8"/>
      <c r="W57" s="450"/>
      <c r="X57" s="310"/>
      <c r="Y57" s="310"/>
      <c r="Z57" s="311"/>
      <c r="AA57" s="450"/>
      <c r="AB57" s="310"/>
      <c r="AC57" s="310"/>
      <c r="AD57" s="310"/>
      <c r="AE57" s="310"/>
      <c r="AF57" s="310"/>
      <c r="AG57" s="310"/>
      <c r="AH57" s="310"/>
      <c r="AI57" s="310"/>
      <c r="AJ57" s="311"/>
    </row>
    <row r="58" spans="1:68" ht="11.25" customHeight="1" x14ac:dyDescent="0.4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68" ht="11.25" customHeight="1" x14ac:dyDescent="0.45">
      <c r="B59" s="447" t="s">
        <v>173</v>
      </c>
      <c r="C59" s="448"/>
      <c r="D59" s="448"/>
      <c r="E59" s="448"/>
      <c r="F59" s="448"/>
      <c r="G59" s="449"/>
      <c r="H59" s="447"/>
      <c r="I59" s="448"/>
      <c r="J59" s="448"/>
      <c r="K59" s="448"/>
      <c r="L59" s="448"/>
      <c r="M59" s="449"/>
      <c r="N59" s="447"/>
      <c r="O59" s="448"/>
      <c r="P59" s="448"/>
      <c r="Q59" s="448"/>
      <c r="R59" s="448"/>
      <c r="S59" s="449"/>
      <c r="T59" s="447"/>
      <c r="U59" s="448"/>
      <c r="V59" s="448"/>
      <c r="W59" s="448"/>
      <c r="X59" s="448"/>
      <c r="Y59" s="449"/>
      <c r="Z59" s="447"/>
      <c r="AA59" s="448"/>
      <c r="AB59" s="448"/>
      <c r="AC59" s="448"/>
      <c r="AD59" s="448"/>
      <c r="AE59" s="449"/>
      <c r="AF59" s="447" t="s">
        <v>30</v>
      </c>
      <c r="AG59" s="449"/>
      <c r="AH59" s="447" t="s">
        <v>27</v>
      </c>
      <c r="AI59" s="449"/>
      <c r="AJ59" s="447" t="s">
        <v>31</v>
      </c>
      <c r="AK59" s="449"/>
      <c r="AL59" s="447" t="s">
        <v>32</v>
      </c>
      <c r="AM59" s="448"/>
      <c r="AN59" s="449"/>
      <c r="AO59" s="447" t="s">
        <v>33</v>
      </c>
      <c r="AP59" s="449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</row>
    <row r="60" spans="1:68" ht="11.25" customHeight="1" x14ac:dyDescent="0.45">
      <c r="B60" s="450"/>
      <c r="C60" s="310"/>
      <c r="D60" s="310"/>
      <c r="E60" s="310"/>
      <c r="F60" s="310"/>
      <c r="G60" s="311"/>
      <c r="H60" s="450"/>
      <c r="I60" s="310"/>
      <c r="J60" s="310"/>
      <c r="K60" s="310"/>
      <c r="L60" s="310"/>
      <c r="M60" s="311"/>
      <c r="N60" s="450"/>
      <c r="O60" s="310"/>
      <c r="P60" s="310"/>
      <c r="Q60" s="310"/>
      <c r="R60" s="310"/>
      <c r="S60" s="311"/>
      <c r="T60" s="450"/>
      <c r="U60" s="310"/>
      <c r="V60" s="310"/>
      <c r="W60" s="310"/>
      <c r="X60" s="310"/>
      <c r="Y60" s="311"/>
      <c r="Z60" s="450"/>
      <c r="AA60" s="310"/>
      <c r="AB60" s="310"/>
      <c r="AC60" s="310"/>
      <c r="AD60" s="310"/>
      <c r="AE60" s="311"/>
      <c r="AF60" s="450"/>
      <c r="AG60" s="311"/>
      <c r="AH60" s="450"/>
      <c r="AI60" s="311"/>
      <c r="AJ60" s="450"/>
      <c r="AK60" s="311"/>
      <c r="AL60" s="450"/>
      <c r="AM60" s="310"/>
      <c r="AN60" s="311"/>
      <c r="AO60" s="450"/>
      <c r="AP60" s="31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</row>
    <row r="61" spans="1:68" ht="11.25" customHeight="1" x14ac:dyDescent="0.45">
      <c r="A61" s="455">
        <v>1</v>
      </c>
      <c r="B61" s="460"/>
      <c r="C61" s="461"/>
      <c r="D61" s="461"/>
      <c r="E61" s="461"/>
      <c r="F61" s="461"/>
      <c r="G61" s="462"/>
      <c r="H61" s="466"/>
      <c r="I61" s="467"/>
      <c r="J61" s="467"/>
      <c r="K61" s="467"/>
      <c r="L61" s="467"/>
      <c r="M61" s="468"/>
      <c r="N61" s="453" t="s">
        <v>47</v>
      </c>
      <c r="O61" s="456"/>
      <c r="P61" s="457"/>
      <c r="Q61" s="451" t="s">
        <v>17</v>
      </c>
      <c r="R61" s="456"/>
      <c r="S61" s="449"/>
      <c r="T61" s="453" t="s">
        <v>47</v>
      </c>
      <c r="U61" s="456"/>
      <c r="V61" s="457"/>
      <c r="W61" s="451" t="s">
        <v>17</v>
      </c>
      <c r="X61" s="456"/>
      <c r="Y61" s="449"/>
      <c r="Z61" s="453" t="s">
        <v>47</v>
      </c>
      <c r="AA61" s="456"/>
      <c r="AB61" s="457"/>
      <c r="AC61" s="451" t="s">
        <v>17</v>
      </c>
      <c r="AD61" s="456"/>
      <c r="AE61" s="449"/>
      <c r="AF61" s="447"/>
      <c r="AG61" s="449"/>
      <c r="AH61" s="447"/>
      <c r="AI61" s="449"/>
      <c r="AJ61" s="447"/>
      <c r="AK61" s="449"/>
      <c r="AL61" s="447"/>
      <c r="AM61" s="448"/>
      <c r="AN61" s="449"/>
      <c r="AO61" s="412"/>
      <c r="AP61" s="414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</row>
    <row r="62" spans="1:68" ht="11.25" customHeight="1" x14ac:dyDescent="0.45">
      <c r="A62" s="455"/>
      <c r="B62" s="463"/>
      <c r="C62" s="464"/>
      <c r="D62" s="464"/>
      <c r="E62" s="464"/>
      <c r="F62" s="464"/>
      <c r="G62" s="465"/>
      <c r="H62" s="469"/>
      <c r="I62" s="470"/>
      <c r="J62" s="470"/>
      <c r="K62" s="470"/>
      <c r="L62" s="470"/>
      <c r="M62" s="471"/>
      <c r="N62" s="454"/>
      <c r="O62" s="458"/>
      <c r="P62" s="459"/>
      <c r="Q62" s="452"/>
      <c r="R62" s="458"/>
      <c r="S62" s="311"/>
      <c r="T62" s="454"/>
      <c r="U62" s="458"/>
      <c r="V62" s="459"/>
      <c r="W62" s="452"/>
      <c r="X62" s="458"/>
      <c r="Y62" s="311"/>
      <c r="Z62" s="454"/>
      <c r="AA62" s="458"/>
      <c r="AB62" s="459"/>
      <c r="AC62" s="452"/>
      <c r="AD62" s="458"/>
      <c r="AE62" s="311"/>
      <c r="AF62" s="450"/>
      <c r="AG62" s="311"/>
      <c r="AH62" s="450"/>
      <c r="AI62" s="311"/>
      <c r="AJ62" s="450"/>
      <c r="AK62" s="311"/>
      <c r="AL62" s="450"/>
      <c r="AM62" s="310"/>
      <c r="AN62" s="311"/>
      <c r="AO62" s="415"/>
      <c r="AP62" s="41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</row>
    <row r="63" spans="1:68" ht="11.25" customHeight="1" x14ac:dyDescent="0.45">
      <c r="A63" s="455">
        <v>2</v>
      </c>
      <c r="B63" s="460"/>
      <c r="C63" s="461"/>
      <c r="D63" s="461"/>
      <c r="E63" s="461"/>
      <c r="F63" s="461"/>
      <c r="G63" s="462"/>
      <c r="H63" s="453" t="s">
        <v>48</v>
      </c>
      <c r="I63" s="456"/>
      <c r="J63" s="457"/>
      <c r="K63" s="451" t="s">
        <v>17</v>
      </c>
      <c r="L63" s="456"/>
      <c r="M63" s="449"/>
      <c r="N63" s="466"/>
      <c r="O63" s="467"/>
      <c r="P63" s="467"/>
      <c r="Q63" s="467"/>
      <c r="R63" s="467"/>
      <c r="S63" s="468"/>
      <c r="T63" s="453" t="s">
        <v>48</v>
      </c>
      <c r="U63" s="456"/>
      <c r="V63" s="457"/>
      <c r="W63" s="451" t="s">
        <v>17</v>
      </c>
      <c r="X63" s="456"/>
      <c r="Y63" s="449"/>
      <c r="Z63" s="453" t="s">
        <v>47</v>
      </c>
      <c r="AA63" s="456"/>
      <c r="AB63" s="457"/>
      <c r="AC63" s="451" t="s">
        <v>17</v>
      </c>
      <c r="AD63" s="456"/>
      <c r="AE63" s="449"/>
      <c r="AF63" s="447"/>
      <c r="AG63" s="449"/>
      <c r="AH63" s="447"/>
      <c r="AI63" s="449"/>
      <c r="AJ63" s="447"/>
      <c r="AK63" s="449"/>
      <c r="AL63" s="447"/>
      <c r="AM63" s="448"/>
      <c r="AN63" s="449"/>
      <c r="AO63" s="412"/>
      <c r="AP63" s="414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</row>
    <row r="64" spans="1:68" ht="11.25" customHeight="1" x14ac:dyDescent="0.45">
      <c r="A64" s="455"/>
      <c r="B64" s="463"/>
      <c r="C64" s="464"/>
      <c r="D64" s="464"/>
      <c r="E64" s="464"/>
      <c r="F64" s="464"/>
      <c r="G64" s="465"/>
      <c r="H64" s="454"/>
      <c r="I64" s="458"/>
      <c r="J64" s="459"/>
      <c r="K64" s="452"/>
      <c r="L64" s="458"/>
      <c r="M64" s="311"/>
      <c r="N64" s="469"/>
      <c r="O64" s="470"/>
      <c r="P64" s="470"/>
      <c r="Q64" s="470"/>
      <c r="R64" s="470"/>
      <c r="S64" s="471"/>
      <c r="T64" s="454"/>
      <c r="U64" s="458"/>
      <c r="V64" s="459"/>
      <c r="W64" s="452"/>
      <c r="X64" s="458"/>
      <c r="Y64" s="311"/>
      <c r="Z64" s="454"/>
      <c r="AA64" s="458"/>
      <c r="AB64" s="459"/>
      <c r="AC64" s="452"/>
      <c r="AD64" s="458"/>
      <c r="AE64" s="311"/>
      <c r="AF64" s="450"/>
      <c r="AG64" s="311"/>
      <c r="AH64" s="450"/>
      <c r="AI64" s="311"/>
      <c r="AJ64" s="450"/>
      <c r="AK64" s="311"/>
      <c r="AL64" s="450"/>
      <c r="AM64" s="310"/>
      <c r="AN64" s="311"/>
      <c r="AO64" s="415"/>
      <c r="AP64" s="41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</row>
    <row r="65" spans="1:68" ht="11.25" customHeight="1" x14ac:dyDescent="0.45">
      <c r="A65" s="455">
        <v>3</v>
      </c>
      <c r="B65" s="460"/>
      <c r="C65" s="461"/>
      <c r="D65" s="461"/>
      <c r="E65" s="461"/>
      <c r="F65" s="461"/>
      <c r="G65" s="462"/>
      <c r="H65" s="453" t="s">
        <v>48</v>
      </c>
      <c r="I65" s="456"/>
      <c r="J65" s="457"/>
      <c r="K65" s="451" t="s">
        <v>17</v>
      </c>
      <c r="L65" s="456"/>
      <c r="M65" s="449"/>
      <c r="N65" s="453" t="s">
        <v>47</v>
      </c>
      <c r="O65" s="456"/>
      <c r="P65" s="457"/>
      <c r="Q65" s="451" t="s">
        <v>17</v>
      </c>
      <c r="R65" s="456"/>
      <c r="S65" s="449"/>
      <c r="T65" s="466"/>
      <c r="U65" s="467"/>
      <c r="V65" s="467"/>
      <c r="W65" s="467"/>
      <c r="X65" s="467"/>
      <c r="Y65" s="468"/>
      <c r="Z65" s="453" t="s">
        <v>47</v>
      </c>
      <c r="AA65" s="456"/>
      <c r="AB65" s="457"/>
      <c r="AC65" s="451" t="s">
        <v>17</v>
      </c>
      <c r="AD65" s="456"/>
      <c r="AE65" s="449"/>
      <c r="AF65" s="447"/>
      <c r="AG65" s="449"/>
      <c r="AH65" s="447"/>
      <c r="AI65" s="449"/>
      <c r="AJ65" s="447"/>
      <c r="AK65" s="449"/>
      <c r="AL65" s="447"/>
      <c r="AM65" s="448"/>
      <c r="AN65" s="449"/>
      <c r="AO65" s="412"/>
      <c r="AP65" s="414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</row>
    <row r="66" spans="1:68" ht="11.25" customHeight="1" x14ac:dyDescent="0.45">
      <c r="A66" s="455"/>
      <c r="B66" s="463"/>
      <c r="C66" s="464"/>
      <c r="D66" s="464"/>
      <c r="E66" s="464"/>
      <c r="F66" s="464"/>
      <c r="G66" s="465"/>
      <c r="H66" s="454"/>
      <c r="I66" s="458"/>
      <c r="J66" s="459"/>
      <c r="K66" s="452"/>
      <c r="L66" s="458"/>
      <c r="M66" s="311"/>
      <c r="N66" s="454"/>
      <c r="O66" s="458"/>
      <c r="P66" s="459"/>
      <c r="Q66" s="452"/>
      <c r="R66" s="458"/>
      <c r="S66" s="311"/>
      <c r="T66" s="469"/>
      <c r="U66" s="470"/>
      <c r="V66" s="470"/>
      <c r="W66" s="470"/>
      <c r="X66" s="470"/>
      <c r="Y66" s="471"/>
      <c r="Z66" s="454"/>
      <c r="AA66" s="458"/>
      <c r="AB66" s="459"/>
      <c r="AC66" s="452"/>
      <c r="AD66" s="458"/>
      <c r="AE66" s="311"/>
      <c r="AF66" s="450"/>
      <c r="AG66" s="311"/>
      <c r="AH66" s="450"/>
      <c r="AI66" s="311"/>
      <c r="AJ66" s="450"/>
      <c r="AK66" s="311"/>
      <c r="AL66" s="450"/>
      <c r="AM66" s="310"/>
      <c r="AN66" s="311"/>
      <c r="AO66" s="415"/>
      <c r="AP66" s="41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</row>
    <row r="67" spans="1:68" ht="11.25" customHeight="1" x14ac:dyDescent="0.45">
      <c r="A67" s="455">
        <v>4</v>
      </c>
      <c r="B67" s="460"/>
      <c r="C67" s="461"/>
      <c r="D67" s="461"/>
      <c r="E67" s="461"/>
      <c r="F67" s="461"/>
      <c r="G67" s="462"/>
      <c r="H67" s="453" t="s">
        <v>48</v>
      </c>
      <c r="I67" s="456"/>
      <c r="J67" s="457"/>
      <c r="K67" s="451" t="s">
        <v>17</v>
      </c>
      <c r="L67" s="456"/>
      <c r="M67" s="449"/>
      <c r="N67" s="453" t="s">
        <v>48</v>
      </c>
      <c r="O67" s="456"/>
      <c r="P67" s="457"/>
      <c r="Q67" s="451" t="s">
        <v>17</v>
      </c>
      <c r="R67" s="456"/>
      <c r="S67" s="449"/>
      <c r="T67" s="453" t="s">
        <v>48</v>
      </c>
      <c r="U67" s="456"/>
      <c r="V67" s="457"/>
      <c r="W67" s="451" t="s">
        <v>17</v>
      </c>
      <c r="X67" s="456"/>
      <c r="Y67" s="449"/>
      <c r="Z67" s="466"/>
      <c r="AA67" s="467"/>
      <c r="AB67" s="467"/>
      <c r="AC67" s="467"/>
      <c r="AD67" s="467"/>
      <c r="AE67" s="468"/>
      <c r="AF67" s="447"/>
      <c r="AG67" s="449"/>
      <c r="AH67" s="447"/>
      <c r="AI67" s="449"/>
      <c r="AJ67" s="447"/>
      <c r="AK67" s="449"/>
      <c r="AL67" s="447"/>
      <c r="AM67" s="448"/>
      <c r="AN67" s="449"/>
      <c r="AO67" s="412"/>
      <c r="AP67" s="414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</row>
    <row r="68" spans="1:68" ht="11.25" customHeight="1" x14ac:dyDescent="0.45">
      <c r="A68" s="455"/>
      <c r="B68" s="463"/>
      <c r="C68" s="464"/>
      <c r="D68" s="464"/>
      <c r="E68" s="464"/>
      <c r="F68" s="464"/>
      <c r="G68" s="465"/>
      <c r="H68" s="454"/>
      <c r="I68" s="458"/>
      <c r="J68" s="459"/>
      <c r="K68" s="452"/>
      <c r="L68" s="458"/>
      <c r="M68" s="311"/>
      <c r="N68" s="454"/>
      <c r="O68" s="458"/>
      <c r="P68" s="459"/>
      <c r="Q68" s="452"/>
      <c r="R68" s="458"/>
      <c r="S68" s="311"/>
      <c r="T68" s="454"/>
      <c r="U68" s="458"/>
      <c r="V68" s="459"/>
      <c r="W68" s="452"/>
      <c r="X68" s="458"/>
      <c r="Y68" s="311"/>
      <c r="Z68" s="469"/>
      <c r="AA68" s="470"/>
      <c r="AB68" s="470"/>
      <c r="AC68" s="470"/>
      <c r="AD68" s="470"/>
      <c r="AE68" s="471"/>
      <c r="AF68" s="450"/>
      <c r="AG68" s="311"/>
      <c r="AH68" s="450"/>
      <c r="AI68" s="311"/>
      <c r="AJ68" s="450"/>
      <c r="AK68" s="311"/>
      <c r="AL68" s="450"/>
      <c r="AM68" s="310"/>
      <c r="AN68" s="311"/>
      <c r="AO68" s="415"/>
      <c r="AP68" s="41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</row>
    <row r="69" spans="1:68" ht="11.25" customHeight="1" x14ac:dyDescent="0.45"/>
    <row r="70" spans="1:68" ht="11.25" customHeight="1" x14ac:dyDescent="0.45">
      <c r="B70" s="447" t="s">
        <v>10</v>
      </c>
      <c r="C70" s="448"/>
      <c r="D70" s="448"/>
      <c r="E70" s="448"/>
      <c r="F70" s="448"/>
      <c r="G70" s="449"/>
      <c r="H70" s="447"/>
      <c r="I70" s="448"/>
      <c r="J70" s="448"/>
      <c r="K70" s="448"/>
      <c r="L70" s="448"/>
      <c r="M70" s="449"/>
      <c r="N70" s="447"/>
      <c r="O70" s="448"/>
      <c r="P70" s="448"/>
      <c r="Q70" s="448"/>
      <c r="R70" s="448"/>
      <c r="S70" s="449"/>
      <c r="T70" s="447"/>
      <c r="U70" s="448"/>
      <c r="V70" s="448"/>
      <c r="W70" s="448"/>
      <c r="X70" s="448"/>
      <c r="Y70" s="449"/>
      <c r="Z70" s="447"/>
      <c r="AA70" s="448"/>
      <c r="AB70" s="448"/>
      <c r="AC70" s="448"/>
      <c r="AD70" s="448"/>
      <c r="AE70" s="449"/>
      <c r="AF70" s="447" t="s">
        <v>30</v>
      </c>
      <c r="AG70" s="449"/>
      <c r="AH70" s="447" t="s">
        <v>27</v>
      </c>
      <c r="AI70" s="449"/>
      <c r="AJ70" s="447" t="s">
        <v>31</v>
      </c>
      <c r="AK70" s="449"/>
      <c r="AL70" s="447" t="s">
        <v>32</v>
      </c>
      <c r="AM70" s="448"/>
      <c r="AN70" s="449"/>
      <c r="AO70" s="447" t="s">
        <v>33</v>
      </c>
      <c r="AP70" s="449"/>
    </row>
    <row r="71" spans="1:68" ht="11.25" customHeight="1" x14ac:dyDescent="0.45">
      <c r="B71" s="450"/>
      <c r="C71" s="310"/>
      <c r="D71" s="310"/>
      <c r="E71" s="310"/>
      <c r="F71" s="310"/>
      <c r="G71" s="311"/>
      <c r="H71" s="450"/>
      <c r="I71" s="310"/>
      <c r="J71" s="310"/>
      <c r="K71" s="310"/>
      <c r="L71" s="310"/>
      <c r="M71" s="311"/>
      <c r="N71" s="450"/>
      <c r="O71" s="310"/>
      <c r="P71" s="310"/>
      <c r="Q71" s="310"/>
      <c r="R71" s="310"/>
      <c r="S71" s="311"/>
      <c r="T71" s="450"/>
      <c r="U71" s="310"/>
      <c r="V71" s="310"/>
      <c r="W71" s="310"/>
      <c r="X71" s="310"/>
      <c r="Y71" s="311"/>
      <c r="Z71" s="450"/>
      <c r="AA71" s="310"/>
      <c r="AB71" s="310"/>
      <c r="AC71" s="310"/>
      <c r="AD71" s="310"/>
      <c r="AE71" s="311"/>
      <c r="AF71" s="450"/>
      <c r="AG71" s="311"/>
      <c r="AH71" s="450"/>
      <c r="AI71" s="311"/>
      <c r="AJ71" s="450"/>
      <c r="AK71" s="311"/>
      <c r="AL71" s="450"/>
      <c r="AM71" s="310"/>
      <c r="AN71" s="311"/>
      <c r="AO71" s="450"/>
      <c r="AP71" s="311"/>
    </row>
    <row r="72" spans="1:68" ht="11.25" customHeight="1" x14ac:dyDescent="0.45">
      <c r="A72" s="455">
        <v>5</v>
      </c>
      <c r="B72" s="460"/>
      <c r="C72" s="461"/>
      <c r="D72" s="461"/>
      <c r="E72" s="461"/>
      <c r="F72" s="461"/>
      <c r="G72" s="462"/>
      <c r="H72" s="466"/>
      <c r="I72" s="467"/>
      <c r="J72" s="467"/>
      <c r="K72" s="467"/>
      <c r="L72" s="467"/>
      <c r="M72" s="468"/>
      <c r="N72" s="453" t="s">
        <v>47</v>
      </c>
      <c r="O72" s="456"/>
      <c r="P72" s="457"/>
      <c r="Q72" s="451" t="s">
        <v>17</v>
      </c>
      <c r="R72" s="456"/>
      <c r="S72" s="449"/>
      <c r="T72" s="453" t="s">
        <v>47</v>
      </c>
      <c r="U72" s="456"/>
      <c r="V72" s="457"/>
      <c r="W72" s="451" t="s">
        <v>17</v>
      </c>
      <c r="X72" s="456"/>
      <c r="Y72" s="449"/>
      <c r="Z72" s="453" t="s">
        <v>47</v>
      </c>
      <c r="AA72" s="456"/>
      <c r="AB72" s="457"/>
      <c r="AC72" s="451" t="s">
        <v>17</v>
      </c>
      <c r="AD72" s="456"/>
      <c r="AE72" s="449"/>
      <c r="AF72" s="447"/>
      <c r="AG72" s="449"/>
      <c r="AH72" s="447"/>
      <c r="AI72" s="449"/>
      <c r="AJ72" s="447"/>
      <c r="AK72" s="449"/>
      <c r="AL72" s="447"/>
      <c r="AM72" s="448"/>
      <c r="AN72" s="449"/>
      <c r="AO72" s="412"/>
      <c r="AP72" s="414"/>
    </row>
    <row r="73" spans="1:68" ht="11.25" customHeight="1" x14ac:dyDescent="0.45">
      <c r="A73" s="455"/>
      <c r="B73" s="463"/>
      <c r="C73" s="464"/>
      <c r="D73" s="464"/>
      <c r="E73" s="464"/>
      <c r="F73" s="464"/>
      <c r="G73" s="465"/>
      <c r="H73" s="469"/>
      <c r="I73" s="470"/>
      <c r="J73" s="470"/>
      <c r="K73" s="470"/>
      <c r="L73" s="470"/>
      <c r="M73" s="471"/>
      <c r="N73" s="454"/>
      <c r="O73" s="458"/>
      <c r="P73" s="459"/>
      <c r="Q73" s="452"/>
      <c r="R73" s="458"/>
      <c r="S73" s="311"/>
      <c r="T73" s="454"/>
      <c r="U73" s="458"/>
      <c r="V73" s="459"/>
      <c r="W73" s="452"/>
      <c r="X73" s="458"/>
      <c r="Y73" s="311"/>
      <c r="Z73" s="454"/>
      <c r="AA73" s="458"/>
      <c r="AB73" s="459"/>
      <c r="AC73" s="452"/>
      <c r="AD73" s="458"/>
      <c r="AE73" s="311"/>
      <c r="AF73" s="450"/>
      <c r="AG73" s="311"/>
      <c r="AH73" s="450"/>
      <c r="AI73" s="311"/>
      <c r="AJ73" s="450"/>
      <c r="AK73" s="311"/>
      <c r="AL73" s="450"/>
      <c r="AM73" s="310"/>
      <c r="AN73" s="311"/>
      <c r="AO73" s="415"/>
      <c r="AP73" s="417"/>
    </row>
    <row r="74" spans="1:68" ht="11.25" customHeight="1" x14ac:dyDescent="0.45">
      <c r="A74" s="455">
        <v>6</v>
      </c>
      <c r="B74" s="460"/>
      <c r="C74" s="461"/>
      <c r="D74" s="461"/>
      <c r="E74" s="461"/>
      <c r="F74" s="461"/>
      <c r="G74" s="462"/>
      <c r="H74" s="453" t="s">
        <v>48</v>
      </c>
      <c r="I74" s="456"/>
      <c r="J74" s="457"/>
      <c r="K74" s="451" t="s">
        <v>17</v>
      </c>
      <c r="L74" s="456"/>
      <c r="M74" s="449"/>
      <c r="N74" s="466"/>
      <c r="O74" s="467"/>
      <c r="P74" s="467"/>
      <c r="Q74" s="467"/>
      <c r="R74" s="467"/>
      <c r="S74" s="468"/>
      <c r="T74" s="453" t="s">
        <v>48</v>
      </c>
      <c r="U74" s="456"/>
      <c r="V74" s="457"/>
      <c r="W74" s="451" t="s">
        <v>17</v>
      </c>
      <c r="X74" s="456"/>
      <c r="Y74" s="449"/>
      <c r="Z74" s="453" t="s">
        <v>47</v>
      </c>
      <c r="AA74" s="456"/>
      <c r="AB74" s="457"/>
      <c r="AC74" s="451" t="s">
        <v>17</v>
      </c>
      <c r="AD74" s="456"/>
      <c r="AE74" s="449"/>
      <c r="AF74" s="447"/>
      <c r="AG74" s="449"/>
      <c r="AH74" s="447"/>
      <c r="AI74" s="449"/>
      <c r="AJ74" s="447"/>
      <c r="AK74" s="449"/>
      <c r="AL74" s="447"/>
      <c r="AM74" s="448"/>
      <c r="AN74" s="449"/>
      <c r="AO74" s="412"/>
      <c r="AP74" s="414"/>
    </row>
    <row r="75" spans="1:68" ht="11.25" customHeight="1" x14ac:dyDescent="0.45">
      <c r="A75" s="455"/>
      <c r="B75" s="463"/>
      <c r="C75" s="464"/>
      <c r="D75" s="464"/>
      <c r="E75" s="464"/>
      <c r="F75" s="464"/>
      <c r="G75" s="465"/>
      <c r="H75" s="454"/>
      <c r="I75" s="458"/>
      <c r="J75" s="459"/>
      <c r="K75" s="452"/>
      <c r="L75" s="458"/>
      <c r="M75" s="311"/>
      <c r="N75" s="469"/>
      <c r="O75" s="470"/>
      <c r="P75" s="470"/>
      <c r="Q75" s="470"/>
      <c r="R75" s="470"/>
      <c r="S75" s="471"/>
      <c r="T75" s="454"/>
      <c r="U75" s="458"/>
      <c r="V75" s="459"/>
      <c r="W75" s="452"/>
      <c r="X75" s="458"/>
      <c r="Y75" s="311"/>
      <c r="Z75" s="454"/>
      <c r="AA75" s="458"/>
      <c r="AB75" s="459"/>
      <c r="AC75" s="452"/>
      <c r="AD75" s="458"/>
      <c r="AE75" s="311"/>
      <c r="AF75" s="450"/>
      <c r="AG75" s="311"/>
      <c r="AH75" s="450"/>
      <c r="AI75" s="311"/>
      <c r="AJ75" s="450"/>
      <c r="AK75" s="311"/>
      <c r="AL75" s="450"/>
      <c r="AM75" s="310"/>
      <c r="AN75" s="311"/>
      <c r="AO75" s="415"/>
      <c r="AP75" s="417"/>
    </row>
    <row r="76" spans="1:68" ht="11.25" customHeight="1" x14ac:dyDescent="0.45">
      <c r="A76" s="455">
        <v>7</v>
      </c>
      <c r="B76" s="460"/>
      <c r="C76" s="461"/>
      <c r="D76" s="461"/>
      <c r="E76" s="461"/>
      <c r="F76" s="461"/>
      <c r="G76" s="462"/>
      <c r="H76" s="453" t="s">
        <v>48</v>
      </c>
      <c r="I76" s="456"/>
      <c r="J76" s="457"/>
      <c r="K76" s="451" t="s">
        <v>17</v>
      </c>
      <c r="L76" s="456"/>
      <c r="M76" s="449"/>
      <c r="N76" s="453" t="s">
        <v>47</v>
      </c>
      <c r="O76" s="456"/>
      <c r="P76" s="457"/>
      <c r="Q76" s="451" t="s">
        <v>17</v>
      </c>
      <c r="R76" s="456"/>
      <c r="S76" s="449"/>
      <c r="T76" s="466"/>
      <c r="U76" s="467"/>
      <c r="V76" s="467"/>
      <c r="W76" s="467"/>
      <c r="X76" s="467"/>
      <c r="Y76" s="468"/>
      <c r="Z76" s="453" t="s">
        <v>49</v>
      </c>
      <c r="AA76" s="456"/>
      <c r="AB76" s="457"/>
      <c r="AC76" s="451" t="s">
        <v>17</v>
      </c>
      <c r="AD76" s="456"/>
      <c r="AE76" s="449"/>
      <c r="AF76" s="447"/>
      <c r="AG76" s="449"/>
      <c r="AH76" s="447"/>
      <c r="AI76" s="449"/>
      <c r="AJ76" s="447"/>
      <c r="AK76" s="449"/>
      <c r="AL76" s="447"/>
      <c r="AM76" s="448"/>
      <c r="AN76" s="449"/>
      <c r="AO76" s="412"/>
      <c r="AP76" s="414"/>
    </row>
    <row r="77" spans="1:68" ht="11.25" customHeight="1" x14ac:dyDescent="0.45">
      <c r="A77" s="455"/>
      <c r="B77" s="463"/>
      <c r="C77" s="464"/>
      <c r="D77" s="464"/>
      <c r="E77" s="464"/>
      <c r="F77" s="464"/>
      <c r="G77" s="465"/>
      <c r="H77" s="454"/>
      <c r="I77" s="458"/>
      <c r="J77" s="459"/>
      <c r="K77" s="452"/>
      <c r="L77" s="458"/>
      <c r="M77" s="311"/>
      <c r="N77" s="454"/>
      <c r="O77" s="458"/>
      <c r="P77" s="459"/>
      <c r="Q77" s="452"/>
      <c r="R77" s="458"/>
      <c r="S77" s="311"/>
      <c r="T77" s="469"/>
      <c r="U77" s="470"/>
      <c r="V77" s="470"/>
      <c r="W77" s="470"/>
      <c r="X77" s="470"/>
      <c r="Y77" s="471"/>
      <c r="Z77" s="454"/>
      <c r="AA77" s="458"/>
      <c r="AB77" s="459"/>
      <c r="AC77" s="452"/>
      <c r="AD77" s="458"/>
      <c r="AE77" s="311"/>
      <c r="AF77" s="450"/>
      <c r="AG77" s="311"/>
      <c r="AH77" s="450"/>
      <c r="AI77" s="311"/>
      <c r="AJ77" s="450"/>
      <c r="AK77" s="311"/>
      <c r="AL77" s="450"/>
      <c r="AM77" s="310"/>
      <c r="AN77" s="311"/>
      <c r="AO77" s="415"/>
      <c r="AP77" s="417"/>
    </row>
    <row r="78" spans="1:68" ht="11.25" customHeight="1" x14ac:dyDescent="0.45">
      <c r="A78" s="455">
        <v>8</v>
      </c>
      <c r="B78" s="460"/>
      <c r="C78" s="461"/>
      <c r="D78" s="461"/>
      <c r="E78" s="461"/>
      <c r="F78" s="461"/>
      <c r="G78" s="462"/>
      <c r="H78" s="453" t="s">
        <v>48</v>
      </c>
      <c r="I78" s="456"/>
      <c r="J78" s="457"/>
      <c r="K78" s="451" t="s">
        <v>17</v>
      </c>
      <c r="L78" s="456"/>
      <c r="M78" s="449"/>
      <c r="N78" s="453" t="s">
        <v>48</v>
      </c>
      <c r="O78" s="456"/>
      <c r="P78" s="457"/>
      <c r="Q78" s="451" t="s">
        <v>17</v>
      </c>
      <c r="R78" s="456"/>
      <c r="S78" s="449"/>
      <c r="T78" s="453" t="s">
        <v>49</v>
      </c>
      <c r="U78" s="456"/>
      <c r="V78" s="457"/>
      <c r="W78" s="451" t="s">
        <v>17</v>
      </c>
      <c r="X78" s="456"/>
      <c r="Y78" s="449"/>
      <c r="Z78" s="466"/>
      <c r="AA78" s="467"/>
      <c r="AB78" s="467"/>
      <c r="AC78" s="467"/>
      <c r="AD78" s="467"/>
      <c r="AE78" s="468"/>
      <c r="AF78" s="447"/>
      <c r="AG78" s="449"/>
      <c r="AH78" s="447"/>
      <c r="AI78" s="449"/>
      <c r="AJ78" s="447"/>
      <c r="AK78" s="449"/>
      <c r="AL78" s="447"/>
      <c r="AM78" s="448"/>
      <c r="AN78" s="449"/>
      <c r="AO78" s="412"/>
      <c r="AP78" s="414"/>
    </row>
    <row r="79" spans="1:68" ht="11.25" customHeight="1" x14ac:dyDescent="0.45">
      <c r="A79" s="455"/>
      <c r="B79" s="463"/>
      <c r="C79" s="464"/>
      <c r="D79" s="464"/>
      <c r="E79" s="464"/>
      <c r="F79" s="464"/>
      <c r="G79" s="465"/>
      <c r="H79" s="454"/>
      <c r="I79" s="458"/>
      <c r="J79" s="459"/>
      <c r="K79" s="452"/>
      <c r="L79" s="458"/>
      <c r="M79" s="311"/>
      <c r="N79" s="454"/>
      <c r="O79" s="458"/>
      <c r="P79" s="459"/>
      <c r="Q79" s="452"/>
      <c r="R79" s="458"/>
      <c r="S79" s="311"/>
      <c r="T79" s="454"/>
      <c r="U79" s="458"/>
      <c r="V79" s="459"/>
      <c r="W79" s="452"/>
      <c r="X79" s="458"/>
      <c r="Y79" s="311"/>
      <c r="Z79" s="469"/>
      <c r="AA79" s="470"/>
      <c r="AB79" s="470"/>
      <c r="AC79" s="470"/>
      <c r="AD79" s="470"/>
      <c r="AE79" s="471"/>
      <c r="AF79" s="450"/>
      <c r="AG79" s="311"/>
      <c r="AH79" s="450"/>
      <c r="AI79" s="311"/>
      <c r="AJ79" s="450"/>
      <c r="AK79" s="311"/>
      <c r="AL79" s="450"/>
      <c r="AM79" s="310"/>
      <c r="AN79" s="311"/>
      <c r="AO79" s="415"/>
      <c r="AP79" s="417"/>
    </row>
    <row r="80" spans="1:68" ht="18.75" customHeight="1" x14ac:dyDescent="0.45">
      <c r="A80" s="472" t="s">
        <v>170</v>
      </c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</row>
    <row r="81" spans="1:68" ht="18.75" customHeight="1" x14ac:dyDescent="0.45">
      <c r="A81" s="473"/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3"/>
      <c r="AF81" s="473"/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</row>
    <row r="82" spans="1:68" ht="18.75" customHeight="1" x14ac:dyDescent="0.45"/>
    <row r="83" spans="1:68" ht="11.25" customHeight="1" x14ac:dyDescent="0.45">
      <c r="D83" s="447" t="s">
        <v>50</v>
      </c>
      <c r="E83" s="474"/>
      <c r="F83" s="474"/>
      <c r="G83" s="474"/>
      <c r="H83" s="447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7"/>
      <c r="W83" s="447" t="s">
        <v>176</v>
      </c>
      <c r="X83" s="448"/>
      <c r="Y83" s="448"/>
      <c r="Z83" s="449"/>
      <c r="AA83" s="447"/>
      <c r="AB83" s="448"/>
      <c r="AC83" s="448"/>
      <c r="AD83" s="448"/>
      <c r="AE83" s="448"/>
      <c r="AF83" s="448"/>
      <c r="AG83" s="448"/>
      <c r="AH83" s="448"/>
      <c r="AI83" s="448"/>
      <c r="AJ83" s="449"/>
      <c r="AR83" s="98">
        <v>1</v>
      </c>
    </row>
    <row r="84" spans="1:68" ht="11.25" customHeight="1" x14ac:dyDescent="0.45">
      <c r="D84" s="475"/>
      <c r="E84" s="476"/>
      <c r="F84" s="476"/>
      <c r="G84" s="476"/>
      <c r="H84" s="475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8"/>
      <c r="W84" s="450"/>
      <c r="X84" s="310"/>
      <c r="Y84" s="310"/>
      <c r="Z84" s="311"/>
      <c r="AA84" s="450"/>
      <c r="AB84" s="310"/>
      <c r="AC84" s="310"/>
      <c r="AD84" s="310"/>
      <c r="AE84" s="310"/>
      <c r="AF84" s="310"/>
      <c r="AG84" s="310"/>
      <c r="AH84" s="310"/>
      <c r="AI84" s="310"/>
      <c r="AJ84" s="311"/>
    </row>
    <row r="85" spans="1:68" ht="11.25" customHeight="1" x14ac:dyDescent="0.4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68" ht="11.25" customHeight="1" x14ac:dyDescent="0.45">
      <c r="B86" s="447" t="s">
        <v>174</v>
      </c>
      <c r="C86" s="448"/>
      <c r="D86" s="448"/>
      <c r="E86" s="448"/>
      <c r="F86" s="448"/>
      <c r="G86" s="449"/>
      <c r="H86" s="447"/>
      <c r="I86" s="448"/>
      <c r="J86" s="448"/>
      <c r="K86" s="448"/>
      <c r="L86" s="448"/>
      <c r="M86" s="449"/>
      <c r="N86" s="447"/>
      <c r="O86" s="448"/>
      <c r="P86" s="448"/>
      <c r="Q86" s="448"/>
      <c r="R86" s="448"/>
      <c r="S86" s="449"/>
      <c r="T86" s="447"/>
      <c r="U86" s="448"/>
      <c r="V86" s="448"/>
      <c r="W86" s="448"/>
      <c r="X86" s="448"/>
      <c r="Y86" s="449"/>
      <c r="Z86" s="447"/>
      <c r="AA86" s="448"/>
      <c r="AB86" s="448"/>
      <c r="AC86" s="448"/>
      <c r="AD86" s="448"/>
      <c r="AE86" s="449"/>
      <c r="AF86" s="447" t="s">
        <v>30</v>
      </c>
      <c r="AG86" s="449"/>
      <c r="AH86" s="447" t="s">
        <v>27</v>
      </c>
      <c r="AI86" s="449"/>
      <c r="AJ86" s="447" t="s">
        <v>31</v>
      </c>
      <c r="AK86" s="449"/>
      <c r="AL86" s="447" t="s">
        <v>32</v>
      </c>
      <c r="AM86" s="448"/>
      <c r="AN86" s="449"/>
      <c r="AO86" s="447" t="s">
        <v>33</v>
      </c>
      <c r="AP86" s="449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</row>
    <row r="87" spans="1:68" ht="11.25" customHeight="1" x14ac:dyDescent="0.45">
      <c r="B87" s="450"/>
      <c r="C87" s="310"/>
      <c r="D87" s="310"/>
      <c r="E87" s="310"/>
      <c r="F87" s="310"/>
      <c r="G87" s="311"/>
      <c r="H87" s="450"/>
      <c r="I87" s="310"/>
      <c r="J87" s="310"/>
      <c r="K87" s="310"/>
      <c r="L87" s="310"/>
      <c r="M87" s="311"/>
      <c r="N87" s="450"/>
      <c r="O87" s="310"/>
      <c r="P87" s="310"/>
      <c r="Q87" s="310"/>
      <c r="R87" s="310"/>
      <c r="S87" s="311"/>
      <c r="T87" s="450"/>
      <c r="U87" s="310"/>
      <c r="V87" s="310"/>
      <c r="W87" s="310"/>
      <c r="X87" s="310"/>
      <c r="Y87" s="311"/>
      <c r="Z87" s="450"/>
      <c r="AA87" s="310"/>
      <c r="AB87" s="310"/>
      <c r="AC87" s="310"/>
      <c r="AD87" s="310"/>
      <c r="AE87" s="311"/>
      <c r="AF87" s="450"/>
      <c r="AG87" s="311"/>
      <c r="AH87" s="450"/>
      <c r="AI87" s="311"/>
      <c r="AJ87" s="450"/>
      <c r="AK87" s="311"/>
      <c r="AL87" s="450"/>
      <c r="AM87" s="310"/>
      <c r="AN87" s="311"/>
      <c r="AO87" s="450"/>
      <c r="AP87" s="31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</row>
    <row r="88" spans="1:68" ht="11.25" customHeight="1" x14ac:dyDescent="0.45">
      <c r="A88" s="455">
        <v>1</v>
      </c>
      <c r="B88" s="460"/>
      <c r="C88" s="461"/>
      <c r="D88" s="461"/>
      <c r="E88" s="461"/>
      <c r="F88" s="461"/>
      <c r="G88" s="462"/>
      <c r="H88" s="466"/>
      <c r="I88" s="467"/>
      <c r="J88" s="467"/>
      <c r="K88" s="467"/>
      <c r="L88" s="467"/>
      <c r="M88" s="468"/>
      <c r="N88" s="453" t="s">
        <v>47</v>
      </c>
      <c r="O88" s="456"/>
      <c r="P88" s="457"/>
      <c r="Q88" s="451" t="s">
        <v>17</v>
      </c>
      <c r="R88" s="456"/>
      <c r="S88" s="449"/>
      <c r="T88" s="453" t="s">
        <v>47</v>
      </c>
      <c r="U88" s="456"/>
      <c r="V88" s="457"/>
      <c r="W88" s="451" t="s">
        <v>17</v>
      </c>
      <c r="X88" s="456"/>
      <c r="Y88" s="449"/>
      <c r="Z88" s="453" t="s">
        <v>47</v>
      </c>
      <c r="AA88" s="456"/>
      <c r="AB88" s="457"/>
      <c r="AC88" s="451" t="s">
        <v>17</v>
      </c>
      <c r="AD88" s="456"/>
      <c r="AE88" s="449"/>
      <c r="AF88" s="447"/>
      <c r="AG88" s="449"/>
      <c r="AH88" s="447"/>
      <c r="AI88" s="449"/>
      <c r="AJ88" s="447"/>
      <c r="AK88" s="449"/>
      <c r="AL88" s="447"/>
      <c r="AM88" s="448"/>
      <c r="AN88" s="449"/>
      <c r="AO88" s="412"/>
      <c r="AP88" s="414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</row>
    <row r="89" spans="1:68" ht="11.25" customHeight="1" x14ac:dyDescent="0.45">
      <c r="A89" s="455"/>
      <c r="B89" s="463"/>
      <c r="C89" s="464"/>
      <c r="D89" s="464"/>
      <c r="E89" s="464"/>
      <c r="F89" s="464"/>
      <c r="G89" s="465"/>
      <c r="H89" s="469"/>
      <c r="I89" s="470"/>
      <c r="J89" s="470"/>
      <c r="K89" s="470"/>
      <c r="L89" s="470"/>
      <c r="M89" s="471"/>
      <c r="N89" s="454"/>
      <c r="O89" s="458"/>
      <c r="P89" s="459"/>
      <c r="Q89" s="452"/>
      <c r="R89" s="458"/>
      <c r="S89" s="311"/>
      <c r="T89" s="454"/>
      <c r="U89" s="458"/>
      <c r="V89" s="459"/>
      <c r="W89" s="452"/>
      <c r="X89" s="458"/>
      <c r="Y89" s="311"/>
      <c r="Z89" s="454"/>
      <c r="AA89" s="458"/>
      <c r="AB89" s="459"/>
      <c r="AC89" s="452"/>
      <c r="AD89" s="458"/>
      <c r="AE89" s="311"/>
      <c r="AF89" s="450"/>
      <c r="AG89" s="311"/>
      <c r="AH89" s="450"/>
      <c r="AI89" s="311"/>
      <c r="AJ89" s="450"/>
      <c r="AK89" s="311"/>
      <c r="AL89" s="450"/>
      <c r="AM89" s="310"/>
      <c r="AN89" s="311"/>
      <c r="AO89" s="415"/>
      <c r="AP89" s="417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</row>
    <row r="90" spans="1:68" ht="11.25" customHeight="1" x14ac:dyDescent="0.45">
      <c r="A90" s="455">
        <v>2</v>
      </c>
      <c r="B90" s="460"/>
      <c r="C90" s="461"/>
      <c r="D90" s="461"/>
      <c r="E90" s="461"/>
      <c r="F90" s="461"/>
      <c r="G90" s="462"/>
      <c r="H90" s="453" t="s">
        <v>48</v>
      </c>
      <c r="I90" s="456"/>
      <c r="J90" s="457"/>
      <c r="K90" s="451" t="s">
        <v>17</v>
      </c>
      <c r="L90" s="456"/>
      <c r="M90" s="449"/>
      <c r="N90" s="466"/>
      <c r="O90" s="467"/>
      <c r="P90" s="467"/>
      <c r="Q90" s="467"/>
      <c r="R90" s="467"/>
      <c r="S90" s="468"/>
      <c r="T90" s="453" t="s">
        <v>48</v>
      </c>
      <c r="U90" s="456"/>
      <c r="V90" s="457"/>
      <c r="W90" s="451" t="s">
        <v>17</v>
      </c>
      <c r="X90" s="456"/>
      <c r="Y90" s="449"/>
      <c r="Z90" s="453" t="s">
        <v>47</v>
      </c>
      <c r="AA90" s="456"/>
      <c r="AB90" s="457"/>
      <c r="AC90" s="451" t="s">
        <v>17</v>
      </c>
      <c r="AD90" s="456"/>
      <c r="AE90" s="449"/>
      <c r="AF90" s="447"/>
      <c r="AG90" s="449"/>
      <c r="AH90" s="447"/>
      <c r="AI90" s="449"/>
      <c r="AJ90" s="447"/>
      <c r="AK90" s="449"/>
      <c r="AL90" s="447"/>
      <c r="AM90" s="448"/>
      <c r="AN90" s="449"/>
      <c r="AO90" s="412"/>
      <c r="AP90" s="414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</row>
    <row r="91" spans="1:68" ht="11.25" customHeight="1" x14ac:dyDescent="0.45">
      <c r="A91" s="455"/>
      <c r="B91" s="463"/>
      <c r="C91" s="464"/>
      <c r="D91" s="464"/>
      <c r="E91" s="464"/>
      <c r="F91" s="464"/>
      <c r="G91" s="465"/>
      <c r="H91" s="454"/>
      <c r="I91" s="458"/>
      <c r="J91" s="459"/>
      <c r="K91" s="452"/>
      <c r="L91" s="458"/>
      <c r="M91" s="311"/>
      <c r="N91" s="469"/>
      <c r="O91" s="470"/>
      <c r="P91" s="470"/>
      <c r="Q91" s="470"/>
      <c r="R91" s="470"/>
      <c r="S91" s="471"/>
      <c r="T91" s="454"/>
      <c r="U91" s="458"/>
      <c r="V91" s="459"/>
      <c r="W91" s="452"/>
      <c r="X91" s="458"/>
      <c r="Y91" s="311"/>
      <c r="Z91" s="454"/>
      <c r="AA91" s="458"/>
      <c r="AB91" s="459"/>
      <c r="AC91" s="452"/>
      <c r="AD91" s="458"/>
      <c r="AE91" s="311"/>
      <c r="AF91" s="450"/>
      <c r="AG91" s="311"/>
      <c r="AH91" s="450"/>
      <c r="AI91" s="311"/>
      <c r="AJ91" s="450"/>
      <c r="AK91" s="311"/>
      <c r="AL91" s="450"/>
      <c r="AM91" s="310"/>
      <c r="AN91" s="311"/>
      <c r="AO91" s="415"/>
      <c r="AP91" s="417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</row>
    <row r="92" spans="1:68" ht="11.25" customHeight="1" x14ac:dyDescent="0.45">
      <c r="A92" s="455">
        <v>3</v>
      </c>
      <c r="B92" s="460"/>
      <c r="C92" s="461"/>
      <c r="D92" s="461"/>
      <c r="E92" s="461"/>
      <c r="F92" s="461"/>
      <c r="G92" s="462"/>
      <c r="H92" s="453" t="s">
        <v>48</v>
      </c>
      <c r="I92" s="456"/>
      <c r="J92" s="457"/>
      <c r="K92" s="451" t="s">
        <v>17</v>
      </c>
      <c r="L92" s="456"/>
      <c r="M92" s="449"/>
      <c r="N92" s="453" t="s">
        <v>47</v>
      </c>
      <c r="O92" s="456"/>
      <c r="P92" s="457"/>
      <c r="Q92" s="451" t="s">
        <v>17</v>
      </c>
      <c r="R92" s="456"/>
      <c r="S92" s="449"/>
      <c r="T92" s="466"/>
      <c r="U92" s="467"/>
      <c r="V92" s="467"/>
      <c r="W92" s="467"/>
      <c r="X92" s="467"/>
      <c r="Y92" s="468"/>
      <c r="Z92" s="453" t="s">
        <v>47</v>
      </c>
      <c r="AA92" s="456"/>
      <c r="AB92" s="457"/>
      <c r="AC92" s="451" t="s">
        <v>17</v>
      </c>
      <c r="AD92" s="456"/>
      <c r="AE92" s="449"/>
      <c r="AF92" s="447"/>
      <c r="AG92" s="449"/>
      <c r="AH92" s="447"/>
      <c r="AI92" s="449"/>
      <c r="AJ92" s="447"/>
      <c r="AK92" s="449"/>
      <c r="AL92" s="447"/>
      <c r="AM92" s="448"/>
      <c r="AN92" s="449"/>
      <c r="AO92" s="412"/>
      <c r="AP92" s="414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</row>
    <row r="93" spans="1:68" ht="11.25" customHeight="1" x14ac:dyDescent="0.45">
      <c r="A93" s="455"/>
      <c r="B93" s="463"/>
      <c r="C93" s="464"/>
      <c r="D93" s="464"/>
      <c r="E93" s="464"/>
      <c r="F93" s="464"/>
      <c r="G93" s="465"/>
      <c r="H93" s="454"/>
      <c r="I93" s="458"/>
      <c r="J93" s="459"/>
      <c r="K93" s="452"/>
      <c r="L93" s="458"/>
      <c r="M93" s="311"/>
      <c r="N93" s="454"/>
      <c r="O93" s="458"/>
      <c r="P93" s="459"/>
      <c r="Q93" s="452"/>
      <c r="R93" s="458"/>
      <c r="S93" s="311"/>
      <c r="T93" s="469"/>
      <c r="U93" s="470"/>
      <c r="V93" s="470"/>
      <c r="W93" s="470"/>
      <c r="X93" s="470"/>
      <c r="Y93" s="471"/>
      <c r="Z93" s="454"/>
      <c r="AA93" s="458"/>
      <c r="AB93" s="459"/>
      <c r="AC93" s="452"/>
      <c r="AD93" s="458"/>
      <c r="AE93" s="311"/>
      <c r="AF93" s="450"/>
      <c r="AG93" s="311"/>
      <c r="AH93" s="450"/>
      <c r="AI93" s="311"/>
      <c r="AJ93" s="450"/>
      <c r="AK93" s="311"/>
      <c r="AL93" s="450"/>
      <c r="AM93" s="310"/>
      <c r="AN93" s="311"/>
      <c r="AO93" s="415"/>
      <c r="AP93" s="417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</row>
    <row r="94" spans="1:68" ht="11.25" customHeight="1" x14ac:dyDescent="0.45">
      <c r="A94" s="455">
        <v>4</v>
      </c>
      <c r="B94" s="460"/>
      <c r="C94" s="461"/>
      <c r="D94" s="461"/>
      <c r="E94" s="461"/>
      <c r="F94" s="461"/>
      <c r="G94" s="462"/>
      <c r="H94" s="453" t="s">
        <v>48</v>
      </c>
      <c r="I94" s="456"/>
      <c r="J94" s="457"/>
      <c r="K94" s="451" t="s">
        <v>17</v>
      </c>
      <c r="L94" s="456"/>
      <c r="M94" s="449"/>
      <c r="N94" s="453" t="s">
        <v>48</v>
      </c>
      <c r="O94" s="456"/>
      <c r="P94" s="457"/>
      <c r="Q94" s="451" t="s">
        <v>17</v>
      </c>
      <c r="R94" s="456"/>
      <c r="S94" s="449"/>
      <c r="T94" s="453" t="s">
        <v>48</v>
      </c>
      <c r="U94" s="456"/>
      <c r="V94" s="457"/>
      <c r="W94" s="451" t="s">
        <v>17</v>
      </c>
      <c r="X94" s="456"/>
      <c r="Y94" s="449"/>
      <c r="Z94" s="466"/>
      <c r="AA94" s="467"/>
      <c r="AB94" s="467"/>
      <c r="AC94" s="467"/>
      <c r="AD94" s="467"/>
      <c r="AE94" s="468"/>
      <c r="AF94" s="447"/>
      <c r="AG94" s="449"/>
      <c r="AH94" s="447"/>
      <c r="AI94" s="449"/>
      <c r="AJ94" s="447"/>
      <c r="AK94" s="449"/>
      <c r="AL94" s="447"/>
      <c r="AM94" s="448"/>
      <c r="AN94" s="449"/>
      <c r="AO94" s="412"/>
      <c r="AP94" s="414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</row>
    <row r="95" spans="1:68" ht="11.25" customHeight="1" x14ac:dyDescent="0.45">
      <c r="A95" s="455"/>
      <c r="B95" s="463"/>
      <c r="C95" s="464"/>
      <c r="D95" s="464"/>
      <c r="E95" s="464"/>
      <c r="F95" s="464"/>
      <c r="G95" s="465"/>
      <c r="H95" s="454"/>
      <c r="I95" s="458"/>
      <c r="J95" s="459"/>
      <c r="K95" s="452"/>
      <c r="L95" s="458"/>
      <c r="M95" s="311"/>
      <c r="N95" s="454"/>
      <c r="O95" s="458"/>
      <c r="P95" s="459"/>
      <c r="Q95" s="452"/>
      <c r="R95" s="458"/>
      <c r="S95" s="311"/>
      <c r="T95" s="454"/>
      <c r="U95" s="458"/>
      <c r="V95" s="459"/>
      <c r="W95" s="452"/>
      <c r="X95" s="458"/>
      <c r="Y95" s="311"/>
      <c r="Z95" s="469"/>
      <c r="AA95" s="470"/>
      <c r="AB95" s="470"/>
      <c r="AC95" s="470"/>
      <c r="AD95" s="470"/>
      <c r="AE95" s="471"/>
      <c r="AF95" s="450"/>
      <c r="AG95" s="311"/>
      <c r="AH95" s="450"/>
      <c r="AI95" s="311"/>
      <c r="AJ95" s="450"/>
      <c r="AK95" s="311"/>
      <c r="AL95" s="450"/>
      <c r="AM95" s="310"/>
      <c r="AN95" s="311"/>
      <c r="AO95" s="415"/>
      <c r="AP95" s="417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</row>
    <row r="96" spans="1:68" ht="11.25" customHeight="1" x14ac:dyDescent="0.45"/>
  </sheetData>
  <mergeCells count="648">
    <mergeCell ref="AF94:AG95"/>
    <mergeCell ref="AH94:AI95"/>
    <mergeCell ref="AJ94:AK95"/>
    <mergeCell ref="AL94:AN95"/>
    <mergeCell ref="AO94:AP95"/>
    <mergeCell ref="Q94:Q95"/>
    <mergeCell ref="R94:S95"/>
    <mergeCell ref="T94:T95"/>
    <mergeCell ref="U94:V95"/>
    <mergeCell ref="W94:W95"/>
    <mergeCell ref="X94:Y95"/>
    <mergeCell ref="AO92:AP93"/>
    <mergeCell ref="A94:A95"/>
    <mergeCell ref="B94:G95"/>
    <mergeCell ref="H94:H95"/>
    <mergeCell ref="I94:J95"/>
    <mergeCell ref="K94:K95"/>
    <mergeCell ref="L94:M95"/>
    <mergeCell ref="N94:N95"/>
    <mergeCell ref="O94:P95"/>
    <mergeCell ref="AA92:AB93"/>
    <mergeCell ref="AC92:AC93"/>
    <mergeCell ref="AD92:AE93"/>
    <mergeCell ref="AF92:AG93"/>
    <mergeCell ref="AH92:AI93"/>
    <mergeCell ref="AJ92:AK93"/>
    <mergeCell ref="N92:N93"/>
    <mergeCell ref="O92:P93"/>
    <mergeCell ref="Q92:Q93"/>
    <mergeCell ref="R92:S93"/>
    <mergeCell ref="T92:Y93"/>
    <mergeCell ref="Z92:Z93"/>
    <mergeCell ref="A92:A93"/>
    <mergeCell ref="B92:G93"/>
    <mergeCell ref="Z94:AE95"/>
    <mergeCell ref="H92:H93"/>
    <mergeCell ref="I92:J93"/>
    <mergeCell ref="K92:K93"/>
    <mergeCell ref="L92:M93"/>
    <mergeCell ref="AD90:AE91"/>
    <mergeCell ref="AF90:AG91"/>
    <mergeCell ref="AH90:AI91"/>
    <mergeCell ref="AJ90:AK91"/>
    <mergeCell ref="AL90:AN91"/>
    <mergeCell ref="AL92:AN93"/>
    <mergeCell ref="AO90:AP91"/>
    <mergeCell ref="U90:V91"/>
    <mergeCell ref="W90:W91"/>
    <mergeCell ref="X90:Y91"/>
    <mergeCell ref="Z90:Z91"/>
    <mergeCell ref="AA90:AB91"/>
    <mergeCell ref="AC90:AC91"/>
    <mergeCell ref="AL88:AN89"/>
    <mergeCell ref="AO88:AP89"/>
    <mergeCell ref="AC88:AC89"/>
    <mergeCell ref="AD88:AE89"/>
    <mergeCell ref="AF88:AG89"/>
    <mergeCell ref="AH88:AI89"/>
    <mergeCell ref="AJ88:AK89"/>
    <mergeCell ref="A90:A91"/>
    <mergeCell ref="B90:G91"/>
    <mergeCell ref="H90:H91"/>
    <mergeCell ref="I90:J91"/>
    <mergeCell ref="K90:K91"/>
    <mergeCell ref="L90:M91"/>
    <mergeCell ref="N90:S91"/>
    <mergeCell ref="T90:T91"/>
    <mergeCell ref="AA88:AB89"/>
    <mergeCell ref="R88:S89"/>
    <mergeCell ref="T88:T89"/>
    <mergeCell ref="U88:V89"/>
    <mergeCell ref="W88:W89"/>
    <mergeCell ref="X88:Y89"/>
    <mergeCell ref="Z88:Z89"/>
    <mergeCell ref="AH86:AI87"/>
    <mergeCell ref="AJ86:AK87"/>
    <mergeCell ref="AL86:AN87"/>
    <mergeCell ref="AO86:AP87"/>
    <mergeCell ref="A88:A89"/>
    <mergeCell ref="B88:G89"/>
    <mergeCell ref="H88:M89"/>
    <mergeCell ref="N88:N89"/>
    <mergeCell ref="O88:P89"/>
    <mergeCell ref="Q88:Q89"/>
    <mergeCell ref="B86:G87"/>
    <mergeCell ref="H86:M87"/>
    <mergeCell ref="N86:S87"/>
    <mergeCell ref="T86:Y87"/>
    <mergeCell ref="Z86:AE87"/>
    <mergeCell ref="AF86:AG87"/>
    <mergeCell ref="AO78:AP79"/>
    <mergeCell ref="A80:AP81"/>
    <mergeCell ref="D83:G84"/>
    <mergeCell ref="H83:U84"/>
    <mergeCell ref="W83:Z84"/>
    <mergeCell ref="AA83:AJ84"/>
    <mergeCell ref="X78:Y79"/>
    <mergeCell ref="Z78:AE79"/>
    <mergeCell ref="AF78:AG79"/>
    <mergeCell ref="AH78:AI79"/>
    <mergeCell ref="AJ78:AK79"/>
    <mergeCell ref="AL78:AN79"/>
    <mergeCell ref="O78:P79"/>
    <mergeCell ref="Q78:Q79"/>
    <mergeCell ref="R78:S79"/>
    <mergeCell ref="T78:T79"/>
    <mergeCell ref="U78:V79"/>
    <mergeCell ref="W78:W79"/>
    <mergeCell ref="A78:A79"/>
    <mergeCell ref="B78:G79"/>
    <mergeCell ref="H78:H79"/>
    <mergeCell ref="I78:J79"/>
    <mergeCell ref="K78:K79"/>
    <mergeCell ref="L78:M79"/>
    <mergeCell ref="N78:N79"/>
    <mergeCell ref="Z76:Z77"/>
    <mergeCell ref="AA76:AB77"/>
    <mergeCell ref="L76:M77"/>
    <mergeCell ref="N76:N77"/>
    <mergeCell ref="O76:P77"/>
    <mergeCell ref="Q76:Q77"/>
    <mergeCell ref="R76:S77"/>
    <mergeCell ref="T76:Y77"/>
    <mergeCell ref="AL74:AN75"/>
    <mergeCell ref="AO74:AP75"/>
    <mergeCell ref="A76:A77"/>
    <mergeCell ref="B76:G77"/>
    <mergeCell ref="H76:H77"/>
    <mergeCell ref="I76:J77"/>
    <mergeCell ref="K76:K77"/>
    <mergeCell ref="W74:W75"/>
    <mergeCell ref="X74:Y75"/>
    <mergeCell ref="Z74:Z75"/>
    <mergeCell ref="AA74:AB75"/>
    <mergeCell ref="AC74:AC75"/>
    <mergeCell ref="AD74:AE75"/>
    <mergeCell ref="AJ76:AK77"/>
    <mergeCell ref="AL76:AN77"/>
    <mergeCell ref="AO76:AP77"/>
    <mergeCell ref="AC76:AC77"/>
    <mergeCell ref="AD76:AE77"/>
    <mergeCell ref="AF76:AG77"/>
    <mergeCell ref="AH76:AI77"/>
    <mergeCell ref="A74:A75"/>
    <mergeCell ref="AJ70:AK71"/>
    <mergeCell ref="N70:S71"/>
    <mergeCell ref="T70:Y71"/>
    <mergeCell ref="Z70:AE71"/>
    <mergeCell ref="AF70:AG71"/>
    <mergeCell ref="AH70:AI71"/>
    <mergeCell ref="AF74:AG75"/>
    <mergeCell ref="AH74:AI75"/>
    <mergeCell ref="AJ74:AK75"/>
    <mergeCell ref="X72:Y73"/>
    <mergeCell ref="Z72:Z73"/>
    <mergeCell ref="AA72:AB73"/>
    <mergeCell ref="U74:V75"/>
    <mergeCell ref="B70:G71"/>
    <mergeCell ref="H70:M71"/>
    <mergeCell ref="B74:G75"/>
    <mergeCell ref="H74:H75"/>
    <mergeCell ref="I74:J75"/>
    <mergeCell ref="K74:K75"/>
    <mergeCell ref="L74:M75"/>
    <mergeCell ref="N74:S75"/>
    <mergeCell ref="T74:T75"/>
    <mergeCell ref="N67:N68"/>
    <mergeCell ref="O67:P68"/>
    <mergeCell ref="Q67:Q68"/>
    <mergeCell ref="R67:S68"/>
    <mergeCell ref="T67:T68"/>
    <mergeCell ref="AL70:AN71"/>
    <mergeCell ref="AO70:AP71"/>
    <mergeCell ref="A72:A73"/>
    <mergeCell ref="B72:G73"/>
    <mergeCell ref="H72:M73"/>
    <mergeCell ref="N72:N73"/>
    <mergeCell ref="O72:P73"/>
    <mergeCell ref="Q72:Q73"/>
    <mergeCell ref="R72:S73"/>
    <mergeCell ref="AO72:AP73"/>
    <mergeCell ref="AC72:AC73"/>
    <mergeCell ref="AD72:AE73"/>
    <mergeCell ref="AF72:AG73"/>
    <mergeCell ref="AH72:AI73"/>
    <mergeCell ref="AJ72:AK73"/>
    <mergeCell ref="AL72:AN73"/>
    <mergeCell ref="T72:T73"/>
    <mergeCell ref="U72:V73"/>
    <mergeCell ref="W72:W73"/>
    <mergeCell ref="AJ65:AK66"/>
    <mergeCell ref="AL65:AN66"/>
    <mergeCell ref="AO65:AP66"/>
    <mergeCell ref="A67:A68"/>
    <mergeCell ref="B67:G68"/>
    <mergeCell ref="H67:H68"/>
    <mergeCell ref="I67:J68"/>
    <mergeCell ref="K67:K68"/>
    <mergeCell ref="R65:S66"/>
    <mergeCell ref="T65:Y66"/>
    <mergeCell ref="Z65:Z66"/>
    <mergeCell ref="AA65:AB66"/>
    <mergeCell ref="AC65:AC66"/>
    <mergeCell ref="AD65:AE66"/>
    <mergeCell ref="AJ67:AK68"/>
    <mergeCell ref="AL67:AN68"/>
    <mergeCell ref="AO67:AP68"/>
    <mergeCell ref="U67:V68"/>
    <mergeCell ref="W67:W68"/>
    <mergeCell ref="X67:Y68"/>
    <mergeCell ref="Z67:AE68"/>
    <mergeCell ref="AF67:AG68"/>
    <mergeCell ref="AH67:AI68"/>
    <mergeCell ref="L67:M68"/>
    <mergeCell ref="AO63:AP64"/>
    <mergeCell ref="A65:A66"/>
    <mergeCell ref="B65:G66"/>
    <mergeCell ref="H65:H66"/>
    <mergeCell ref="I65:J66"/>
    <mergeCell ref="K65:K66"/>
    <mergeCell ref="L65:M66"/>
    <mergeCell ref="N65:N66"/>
    <mergeCell ref="O65:P66"/>
    <mergeCell ref="Q65:Q66"/>
    <mergeCell ref="AC63:AC64"/>
    <mergeCell ref="AD63:AE64"/>
    <mergeCell ref="AF63:AG64"/>
    <mergeCell ref="AH63:AI64"/>
    <mergeCell ref="AJ63:AK64"/>
    <mergeCell ref="AL63:AN64"/>
    <mergeCell ref="T63:T64"/>
    <mergeCell ref="U63:V64"/>
    <mergeCell ref="W63:W64"/>
    <mergeCell ref="X63:Y64"/>
    <mergeCell ref="Z63:Z64"/>
    <mergeCell ref="AA63:AB64"/>
    <mergeCell ref="AF65:AG66"/>
    <mergeCell ref="AH65:AI66"/>
    <mergeCell ref="A63:A64"/>
    <mergeCell ref="B63:G64"/>
    <mergeCell ref="H63:H64"/>
    <mergeCell ref="I63:J64"/>
    <mergeCell ref="K63:K64"/>
    <mergeCell ref="L63:M64"/>
    <mergeCell ref="N63:S64"/>
    <mergeCell ref="Z61:Z62"/>
    <mergeCell ref="AA61:AB62"/>
    <mergeCell ref="Q61:Q62"/>
    <mergeCell ref="R61:S62"/>
    <mergeCell ref="T61:T62"/>
    <mergeCell ref="U61:V62"/>
    <mergeCell ref="W61:W62"/>
    <mergeCell ref="X61:Y62"/>
    <mergeCell ref="AJ59:AK60"/>
    <mergeCell ref="AL59:AN60"/>
    <mergeCell ref="AO59:AP60"/>
    <mergeCell ref="A61:A62"/>
    <mergeCell ref="B61:G62"/>
    <mergeCell ref="H61:M62"/>
    <mergeCell ref="N61:N62"/>
    <mergeCell ref="O61:P62"/>
    <mergeCell ref="AJ61:AK62"/>
    <mergeCell ref="AL61:AN62"/>
    <mergeCell ref="AO61:AP62"/>
    <mergeCell ref="AC61:AC62"/>
    <mergeCell ref="AD61:AE62"/>
    <mergeCell ref="AF61:AG62"/>
    <mergeCell ref="AH61:AI62"/>
    <mergeCell ref="AO52:AP53"/>
    <mergeCell ref="D56:G57"/>
    <mergeCell ref="H56:U57"/>
    <mergeCell ref="W56:Z57"/>
    <mergeCell ref="AA56:AJ57"/>
    <mergeCell ref="B59:G60"/>
    <mergeCell ref="H59:M60"/>
    <mergeCell ref="N59:S60"/>
    <mergeCell ref="T59:Y60"/>
    <mergeCell ref="Z59:AE60"/>
    <mergeCell ref="X52:Y53"/>
    <mergeCell ref="Z52:AE53"/>
    <mergeCell ref="AF52:AG53"/>
    <mergeCell ref="AH52:AI53"/>
    <mergeCell ref="AJ52:AK53"/>
    <mergeCell ref="AL52:AN53"/>
    <mergeCell ref="O52:P53"/>
    <mergeCell ref="Q52:Q53"/>
    <mergeCell ref="R52:S53"/>
    <mergeCell ref="T52:T53"/>
    <mergeCell ref="U52:V53"/>
    <mergeCell ref="W52:W53"/>
    <mergeCell ref="AF59:AG60"/>
    <mergeCell ref="AH59:AI60"/>
    <mergeCell ref="A52:A53"/>
    <mergeCell ref="B52:G53"/>
    <mergeCell ref="H52:H53"/>
    <mergeCell ref="I52:J53"/>
    <mergeCell ref="K52:K53"/>
    <mergeCell ref="L52:M53"/>
    <mergeCell ref="N52:N53"/>
    <mergeCell ref="Z50:Z51"/>
    <mergeCell ref="AA50:AB51"/>
    <mergeCell ref="L50:M51"/>
    <mergeCell ref="N50:N51"/>
    <mergeCell ref="O50:P51"/>
    <mergeCell ref="Q50:Q51"/>
    <mergeCell ref="R50:S51"/>
    <mergeCell ref="T50:Y51"/>
    <mergeCell ref="AL48:AN49"/>
    <mergeCell ref="AO48:AP49"/>
    <mergeCell ref="A50:A51"/>
    <mergeCell ref="B50:G51"/>
    <mergeCell ref="H50:H51"/>
    <mergeCell ref="I50:J51"/>
    <mergeCell ref="K50:K51"/>
    <mergeCell ref="W48:W49"/>
    <mergeCell ref="X48:Y49"/>
    <mergeCell ref="Z48:Z49"/>
    <mergeCell ref="AA48:AB49"/>
    <mergeCell ref="AC48:AC49"/>
    <mergeCell ref="AD48:AE49"/>
    <mergeCell ref="AJ50:AK51"/>
    <mergeCell ref="AL50:AN51"/>
    <mergeCell ref="AO50:AP51"/>
    <mergeCell ref="AC50:AC51"/>
    <mergeCell ref="AD50:AE51"/>
    <mergeCell ref="AF50:AG51"/>
    <mergeCell ref="AH50:AI51"/>
    <mergeCell ref="A48:A49"/>
    <mergeCell ref="AJ44:AK45"/>
    <mergeCell ref="N44:S45"/>
    <mergeCell ref="T44:Y45"/>
    <mergeCell ref="Z44:AE45"/>
    <mergeCell ref="AF44:AG45"/>
    <mergeCell ref="AH44:AI45"/>
    <mergeCell ref="AF48:AG49"/>
    <mergeCell ref="AH48:AI49"/>
    <mergeCell ref="AJ48:AK49"/>
    <mergeCell ref="X46:Y47"/>
    <mergeCell ref="Z46:Z47"/>
    <mergeCell ref="AA46:AB47"/>
    <mergeCell ref="U48:V49"/>
    <mergeCell ref="B44:G45"/>
    <mergeCell ref="H44:M45"/>
    <mergeCell ref="B48:G49"/>
    <mergeCell ref="H48:H49"/>
    <mergeCell ref="I48:J49"/>
    <mergeCell ref="K48:K49"/>
    <mergeCell ref="L48:M49"/>
    <mergeCell ref="N48:S49"/>
    <mergeCell ref="T48:T49"/>
    <mergeCell ref="N41:N42"/>
    <mergeCell ref="O41:P42"/>
    <mergeCell ref="Q41:Q42"/>
    <mergeCell ref="R41:S42"/>
    <mergeCell ref="T41:T42"/>
    <mergeCell ref="AL44:AN45"/>
    <mergeCell ref="AO44:AP45"/>
    <mergeCell ref="A46:A47"/>
    <mergeCell ref="B46:G47"/>
    <mergeCell ref="H46:M47"/>
    <mergeCell ref="N46:N47"/>
    <mergeCell ref="O46:P47"/>
    <mergeCell ref="Q46:Q47"/>
    <mergeCell ref="R46:S47"/>
    <mergeCell ref="AO46:AP47"/>
    <mergeCell ref="AC46:AC47"/>
    <mergeCell ref="AD46:AE47"/>
    <mergeCell ref="AF46:AG47"/>
    <mergeCell ref="AH46:AI47"/>
    <mergeCell ref="AJ46:AK47"/>
    <mergeCell ref="AL46:AN47"/>
    <mergeCell ref="T46:T47"/>
    <mergeCell ref="U46:V47"/>
    <mergeCell ref="W46:W47"/>
    <mergeCell ref="AJ39:AK40"/>
    <mergeCell ref="AL39:AN40"/>
    <mergeCell ref="AO39:AP40"/>
    <mergeCell ref="A41:A42"/>
    <mergeCell ref="B41:G42"/>
    <mergeCell ref="H41:H42"/>
    <mergeCell ref="I41:J42"/>
    <mergeCell ref="K41:K42"/>
    <mergeCell ref="R39:S40"/>
    <mergeCell ref="T39:Y40"/>
    <mergeCell ref="Z39:Z40"/>
    <mergeCell ref="AA39:AB40"/>
    <mergeCell ref="AC39:AC40"/>
    <mergeCell ref="AD39:AE40"/>
    <mergeCell ref="AJ41:AK42"/>
    <mergeCell ref="AL41:AN42"/>
    <mergeCell ref="AO41:AP42"/>
    <mergeCell ref="U41:V42"/>
    <mergeCell ref="W41:W42"/>
    <mergeCell ref="X41:Y42"/>
    <mergeCell ref="Z41:AE42"/>
    <mergeCell ref="AF41:AG42"/>
    <mergeCell ref="AH41:AI42"/>
    <mergeCell ref="L41:M42"/>
    <mergeCell ref="AO37:AP38"/>
    <mergeCell ref="A39:A40"/>
    <mergeCell ref="B39:G40"/>
    <mergeCell ref="H39:H40"/>
    <mergeCell ref="I39:J40"/>
    <mergeCell ref="K39:K40"/>
    <mergeCell ref="L39:M40"/>
    <mergeCell ref="N39:N40"/>
    <mergeCell ref="O39:P40"/>
    <mergeCell ref="Q39:Q40"/>
    <mergeCell ref="AC37:AC38"/>
    <mergeCell ref="AD37:AE38"/>
    <mergeCell ref="AF37:AG38"/>
    <mergeCell ref="AH37:AI38"/>
    <mergeCell ref="AJ37:AK38"/>
    <mergeCell ref="AL37:AN38"/>
    <mergeCell ref="T37:T38"/>
    <mergeCell ref="U37:V38"/>
    <mergeCell ref="W37:W38"/>
    <mergeCell ref="X37:Y38"/>
    <mergeCell ref="Z37:Z38"/>
    <mergeCell ref="AA37:AB38"/>
    <mergeCell ref="AF39:AG40"/>
    <mergeCell ref="AH39:AI40"/>
    <mergeCell ref="A37:A38"/>
    <mergeCell ref="B37:G38"/>
    <mergeCell ref="H37:H38"/>
    <mergeCell ref="I37:J38"/>
    <mergeCell ref="K37:K38"/>
    <mergeCell ref="L37:M38"/>
    <mergeCell ref="N37:S38"/>
    <mergeCell ref="Z35:Z36"/>
    <mergeCell ref="AA35:AB36"/>
    <mergeCell ref="Q35:Q36"/>
    <mergeCell ref="R35:S36"/>
    <mergeCell ref="T35:T36"/>
    <mergeCell ref="U35:V36"/>
    <mergeCell ref="W35:W36"/>
    <mergeCell ref="X35:Y36"/>
    <mergeCell ref="AJ33:AK34"/>
    <mergeCell ref="AL33:AN34"/>
    <mergeCell ref="AO33:AP34"/>
    <mergeCell ref="A35:A36"/>
    <mergeCell ref="B35:G36"/>
    <mergeCell ref="H35:M36"/>
    <mergeCell ref="N35:N36"/>
    <mergeCell ref="O35:P36"/>
    <mergeCell ref="AJ35:AK36"/>
    <mergeCell ref="AL35:AN36"/>
    <mergeCell ref="AO35:AP36"/>
    <mergeCell ref="AC35:AC36"/>
    <mergeCell ref="AD35:AE36"/>
    <mergeCell ref="AF35:AG36"/>
    <mergeCell ref="AH35:AI36"/>
    <mergeCell ref="AO26:AP27"/>
    <mergeCell ref="D30:G31"/>
    <mergeCell ref="H30:U31"/>
    <mergeCell ref="W30:Z31"/>
    <mergeCell ref="AA30:AJ31"/>
    <mergeCell ref="B33:G34"/>
    <mergeCell ref="H33:M34"/>
    <mergeCell ref="N33:S34"/>
    <mergeCell ref="T33:Y34"/>
    <mergeCell ref="Z33:AE34"/>
    <mergeCell ref="X26:Y27"/>
    <mergeCell ref="Z26:AE27"/>
    <mergeCell ref="AF26:AG27"/>
    <mergeCell ref="AH26:AI27"/>
    <mergeCell ref="AJ26:AK27"/>
    <mergeCell ref="AL26:AN27"/>
    <mergeCell ref="O26:P27"/>
    <mergeCell ref="Q26:Q27"/>
    <mergeCell ref="R26:S27"/>
    <mergeCell ref="T26:T27"/>
    <mergeCell ref="U26:V27"/>
    <mergeCell ref="W26:W27"/>
    <mergeCell ref="AF33:AG34"/>
    <mergeCell ref="AH33:AI34"/>
    <mergeCell ref="A26:A27"/>
    <mergeCell ref="B26:G27"/>
    <mergeCell ref="H26:H27"/>
    <mergeCell ref="I26:J27"/>
    <mergeCell ref="K26:K27"/>
    <mergeCell ref="L26:M27"/>
    <mergeCell ref="N26:N27"/>
    <mergeCell ref="Z24:Z25"/>
    <mergeCell ref="AA24:AB25"/>
    <mergeCell ref="L24:M25"/>
    <mergeCell ref="N24:N25"/>
    <mergeCell ref="O24:P25"/>
    <mergeCell ref="Q24:Q25"/>
    <mergeCell ref="R24:S25"/>
    <mergeCell ref="T24:Y25"/>
    <mergeCell ref="AL22:AN23"/>
    <mergeCell ref="AO22:AP23"/>
    <mergeCell ref="A24:A25"/>
    <mergeCell ref="B24:G25"/>
    <mergeCell ref="H24:H25"/>
    <mergeCell ref="I24:J25"/>
    <mergeCell ref="K24:K25"/>
    <mergeCell ref="W22:W23"/>
    <mergeCell ref="X22:Y23"/>
    <mergeCell ref="Z22:Z23"/>
    <mergeCell ref="AA22:AB23"/>
    <mergeCell ref="AC22:AC23"/>
    <mergeCell ref="AD22:AE23"/>
    <mergeCell ref="AJ24:AK25"/>
    <mergeCell ref="AL24:AN25"/>
    <mergeCell ref="AO24:AP25"/>
    <mergeCell ref="AC24:AC25"/>
    <mergeCell ref="AD24:AE25"/>
    <mergeCell ref="AF24:AG25"/>
    <mergeCell ref="AH24:AI25"/>
    <mergeCell ref="A22:A23"/>
    <mergeCell ref="B22:G23"/>
    <mergeCell ref="H22:H23"/>
    <mergeCell ref="I22:J23"/>
    <mergeCell ref="K22:K23"/>
    <mergeCell ref="L22:M23"/>
    <mergeCell ref="N22:S23"/>
    <mergeCell ref="T22:T23"/>
    <mergeCell ref="U22:V23"/>
    <mergeCell ref="AJ18:AK19"/>
    <mergeCell ref="N18:S19"/>
    <mergeCell ref="T18:Y19"/>
    <mergeCell ref="Z18:AE19"/>
    <mergeCell ref="AF18:AG19"/>
    <mergeCell ref="AH18:AI19"/>
    <mergeCell ref="AF22:AG23"/>
    <mergeCell ref="AH22:AI23"/>
    <mergeCell ref="AJ22:AK23"/>
    <mergeCell ref="AO18:AP19"/>
    <mergeCell ref="A20:A21"/>
    <mergeCell ref="B20:G21"/>
    <mergeCell ref="H20:M21"/>
    <mergeCell ref="N20:N21"/>
    <mergeCell ref="O20:P21"/>
    <mergeCell ref="Q20:Q21"/>
    <mergeCell ref="R20:S21"/>
    <mergeCell ref="AO20:AP21"/>
    <mergeCell ref="AC20:AC21"/>
    <mergeCell ref="AD20:AE21"/>
    <mergeCell ref="AF20:AG21"/>
    <mergeCell ref="AH20:AI21"/>
    <mergeCell ref="AJ20:AK21"/>
    <mergeCell ref="AL20:AN21"/>
    <mergeCell ref="T20:T21"/>
    <mergeCell ref="U20:V21"/>
    <mergeCell ref="W20:W21"/>
    <mergeCell ref="X20:Y21"/>
    <mergeCell ref="Z20:Z21"/>
    <mergeCell ref="AA20:AB21"/>
    <mergeCell ref="B18:G19"/>
    <mergeCell ref="H18:M19"/>
    <mergeCell ref="AF15:AG16"/>
    <mergeCell ref="AH15:AI16"/>
    <mergeCell ref="L15:M16"/>
    <mergeCell ref="N15:N16"/>
    <mergeCell ref="O15:P16"/>
    <mergeCell ref="Q15:Q16"/>
    <mergeCell ref="R15:S16"/>
    <mergeCell ref="T15:T16"/>
    <mergeCell ref="AL18:AN19"/>
    <mergeCell ref="AA11:AB12"/>
    <mergeCell ref="AF13:AG14"/>
    <mergeCell ref="AH13:AI14"/>
    <mergeCell ref="AJ13:AK14"/>
    <mergeCell ref="AL13:AN14"/>
    <mergeCell ref="AO13:AP14"/>
    <mergeCell ref="A15:A16"/>
    <mergeCell ref="B15:G16"/>
    <mergeCell ref="H15:H16"/>
    <mergeCell ref="I15:J16"/>
    <mergeCell ref="K15:K16"/>
    <mergeCell ref="R13:S14"/>
    <mergeCell ref="T13:Y14"/>
    <mergeCell ref="Z13:Z14"/>
    <mergeCell ref="AA13:AB14"/>
    <mergeCell ref="AC13:AC14"/>
    <mergeCell ref="AD13:AE14"/>
    <mergeCell ref="AJ15:AK16"/>
    <mergeCell ref="AL15:AN16"/>
    <mergeCell ref="AO15:AP16"/>
    <mergeCell ref="U15:V16"/>
    <mergeCell ref="W15:W16"/>
    <mergeCell ref="X15:Y16"/>
    <mergeCell ref="Z15:AE16"/>
    <mergeCell ref="U9:V10"/>
    <mergeCell ref="W9:W10"/>
    <mergeCell ref="X9:Y10"/>
    <mergeCell ref="AO11:AP12"/>
    <mergeCell ref="A13:A14"/>
    <mergeCell ref="B13:G14"/>
    <mergeCell ref="H13:H14"/>
    <mergeCell ref="I13:J14"/>
    <mergeCell ref="K13:K14"/>
    <mergeCell ref="L13:M14"/>
    <mergeCell ref="N13:N14"/>
    <mergeCell ref="O13:P14"/>
    <mergeCell ref="Q13:Q14"/>
    <mergeCell ref="AC11:AC12"/>
    <mergeCell ref="AD11:AE12"/>
    <mergeCell ref="AF11:AG12"/>
    <mergeCell ref="AH11:AI12"/>
    <mergeCell ref="AJ11:AK12"/>
    <mergeCell ref="AL11:AN12"/>
    <mergeCell ref="T11:T12"/>
    <mergeCell ref="U11:V12"/>
    <mergeCell ref="W11:W12"/>
    <mergeCell ref="X11:Y12"/>
    <mergeCell ref="Z11:Z12"/>
    <mergeCell ref="A9:A10"/>
    <mergeCell ref="B9:G10"/>
    <mergeCell ref="H9:M10"/>
    <mergeCell ref="N9:N10"/>
    <mergeCell ref="O9:P10"/>
    <mergeCell ref="AJ9:AK10"/>
    <mergeCell ref="AL9:AN10"/>
    <mergeCell ref="AO9:AP10"/>
    <mergeCell ref="A11:A12"/>
    <mergeCell ref="B11:G12"/>
    <mergeCell ref="H11:H12"/>
    <mergeCell ref="I11:J12"/>
    <mergeCell ref="K11:K12"/>
    <mergeCell ref="L11:M12"/>
    <mergeCell ref="N11:S12"/>
    <mergeCell ref="Z9:Z10"/>
    <mergeCell ref="AA9:AB10"/>
    <mergeCell ref="AC9:AC10"/>
    <mergeCell ref="AD9:AE10"/>
    <mergeCell ref="AF9:AG10"/>
    <mergeCell ref="AH9:AI10"/>
    <mergeCell ref="Q9:Q10"/>
    <mergeCell ref="R9:S10"/>
    <mergeCell ref="T9:T10"/>
    <mergeCell ref="A1:AP2"/>
    <mergeCell ref="D4:G5"/>
    <mergeCell ref="H4:U5"/>
    <mergeCell ref="W4:Z5"/>
    <mergeCell ref="AA4:AJ5"/>
    <mergeCell ref="B7:G8"/>
    <mergeCell ref="H7:M8"/>
    <mergeCell ref="N7:S8"/>
    <mergeCell ref="T7:Y8"/>
    <mergeCell ref="Z7:AE8"/>
    <mergeCell ref="AF7:AG8"/>
    <mergeCell ref="AH7:AI8"/>
    <mergeCell ref="AJ7:AK8"/>
    <mergeCell ref="AL7:AN8"/>
    <mergeCell ref="AO7:AP8"/>
  </mergeCells>
  <phoneticPr fontId="21"/>
  <printOptions horizontalCentered="1"/>
  <pageMargins left="0.31496062992125984" right="0.31496062992125984" top="0.39370078740157483" bottom="0.19685039370078741" header="0.31496062992125984" footer="0.31496062992125984"/>
  <pageSetup paperSize="9" scale="86" orientation="portrait" r:id="rId1"/>
  <rowBreaks count="1" manualBreakCount="1">
    <brk id="79" max="4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M14" sqref="M14"/>
    </sheetView>
  </sheetViews>
  <sheetFormatPr defaultRowHeight="18" x14ac:dyDescent="0.45"/>
  <sheetData/>
  <phoneticPr fontId="2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5E76-31ED-4974-A527-42ACE3F6FC83}">
  <sheetPr>
    <tabColor rgb="FFFFFF00"/>
  </sheetPr>
  <dimension ref="A1:BJ72"/>
  <sheetViews>
    <sheetView tabSelected="1" view="pageBreakPreview" zoomScaleNormal="100" zoomScaleSheetLayoutView="100" workbookViewId="0">
      <selection sqref="A1:AH1"/>
    </sheetView>
  </sheetViews>
  <sheetFormatPr defaultColWidth="2.8984375" defaultRowHeight="18" x14ac:dyDescent="0.45"/>
  <cols>
    <col min="1" max="33" width="2.8984375" style="108" customWidth="1"/>
    <col min="34" max="16384" width="2.8984375" style="108"/>
  </cols>
  <sheetData>
    <row r="1" spans="1:34" ht="18.600000000000001" customHeight="1" x14ac:dyDescent="0.45">
      <c r="A1" s="638" t="s">
        <v>205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9"/>
    </row>
    <row r="2" spans="1:34" ht="19.8" x14ac:dyDescent="0.45">
      <c r="A2" s="597" t="s">
        <v>206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640"/>
    </row>
    <row r="3" spans="1:34" x14ac:dyDescent="0.45">
      <c r="A3" s="628" t="s">
        <v>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</row>
    <row r="4" spans="1:34" ht="10.199999999999999" customHeight="1" x14ac:dyDescent="0.45"/>
    <row r="5" spans="1:34" ht="10.199999999999999" customHeight="1" x14ac:dyDescent="0.45">
      <c r="B5" s="641" t="s">
        <v>39</v>
      </c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3"/>
      <c r="S5" s="109"/>
      <c r="V5" s="110"/>
      <c r="W5" s="110"/>
      <c r="X5" s="110"/>
      <c r="Y5" s="111"/>
      <c r="Z5" s="111"/>
      <c r="AA5" s="111"/>
      <c r="AB5" s="111"/>
      <c r="AC5" s="111"/>
      <c r="AD5" s="111"/>
      <c r="AE5" s="112"/>
      <c r="AF5" s="112"/>
      <c r="AG5" s="112"/>
    </row>
    <row r="6" spans="1:34" ht="10.199999999999999" customHeight="1" x14ac:dyDescent="0.45">
      <c r="B6" s="610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644"/>
      <c r="S6" s="109"/>
      <c r="V6" s="110"/>
      <c r="W6" s="113"/>
      <c r="X6" s="113"/>
      <c r="Y6" s="114"/>
      <c r="Z6" s="114"/>
      <c r="AA6" s="114"/>
      <c r="AB6" s="114"/>
      <c r="AC6" s="114"/>
      <c r="AD6" s="114"/>
      <c r="AE6" s="112"/>
      <c r="AF6" s="112"/>
      <c r="AG6" s="112"/>
    </row>
    <row r="7" spans="1:34" ht="10.199999999999999" customHeight="1" thickBot="1" x14ac:dyDescent="0.5">
      <c r="B7" s="645" t="s">
        <v>207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7"/>
      <c r="P7" s="109"/>
      <c r="T7" s="115"/>
      <c r="V7" s="599">
        <v>1</v>
      </c>
      <c r="W7" s="600" t="s">
        <v>208</v>
      </c>
      <c r="X7" s="625"/>
      <c r="Y7" s="651" t="s">
        <v>209</v>
      </c>
      <c r="Z7" s="652"/>
      <c r="AA7" s="652"/>
      <c r="AB7" s="652"/>
      <c r="AC7" s="652"/>
      <c r="AD7" s="652"/>
    </row>
    <row r="8" spans="1:34" ht="10.199999999999999" customHeight="1" thickTop="1" x14ac:dyDescent="0.45">
      <c r="B8" s="648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50"/>
      <c r="O8" s="116"/>
      <c r="P8" s="117"/>
      <c r="Q8" s="118"/>
      <c r="R8" s="118"/>
      <c r="S8" s="118"/>
      <c r="T8" s="119"/>
      <c r="U8" s="118"/>
      <c r="V8" s="599"/>
      <c r="W8" s="602"/>
      <c r="X8" s="626"/>
      <c r="Y8" s="653"/>
      <c r="Z8" s="654"/>
      <c r="AA8" s="654"/>
      <c r="AB8" s="654"/>
      <c r="AC8" s="654"/>
      <c r="AD8" s="654"/>
    </row>
    <row r="9" spans="1:34" ht="10.199999999999999" customHeight="1" x14ac:dyDescent="0.4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16"/>
      <c r="S9" s="109"/>
      <c r="T9" s="115"/>
      <c r="V9" s="110"/>
      <c r="W9" s="111"/>
      <c r="X9" s="111"/>
      <c r="Y9" s="111"/>
      <c r="Z9" s="111"/>
      <c r="AA9" s="111"/>
      <c r="AB9" s="111"/>
      <c r="AC9" s="111"/>
      <c r="AD9" s="111"/>
      <c r="AE9" s="112"/>
      <c r="AF9" s="121"/>
    </row>
    <row r="10" spans="1:34" ht="10.199999999999999" customHeight="1" x14ac:dyDescent="0.45">
      <c r="O10" s="116"/>
      <c r="S10" s="109"/>
      <c r="T10" s="112"/>
      <c r="V10" s="110"/>
      <c r="W10" s="111"/>
      <c r="X10" s="111"/>
      <c r="Y10" s="111"/>
      <c r="Z10" s="111"/>
      <c r="AA10" s="111"/>
      <c r="AB10" s="111"/>
      <c r="AC10" s="111"/>
      <c r="AD10" s="111"/>
      <c r="AE10" s="112"/>
      <c r="AF10" s="121"/>
    </row>
    <row r="11" spans="1:34" ht="10.199999999999999" customHeight="1" thickBot="1" x14ac:dyDescent="0.5">
      <c r="H11" s="109"/>
      <c r="M11" s="122"/>
      <c r="N11" s="122"/>
      <c r="O11" s="123"/>
      <c r="P11" s="598" t="s">
        <v>183</v>
      </c>
      <c r="Q11" s="112"/>
      <c r="T11" s="112"/>
      <c r="V11" s="110"/>
      <c r="W11" s="110"/>
      <c r="X11" s="110"/>
      <c r="Y11" s="111"/>
      <c r="Z11" s="111"/>
      <c r="AA11" s="111"/>
      <c r="AB11" s="111"/>
      <c r="AC11" s="111"/>
      <c r="AD11" s="111"/>
    </row>
    <row r="12" spans="1:34" ht="10.199999999999999" customHeight="1" thickTop="1" x14ac:dyDescent="0.45">
      <c r="H12" s="109"/>
      <c r="M12" s="124"/>
      <c r="P12" s="610"/>
      <c r="Q12" s="115"/>
      <c r="T12" s="112"/>
      <c r="V12" s="110"/>
      <c r="W12" s="110"/>
      <c r="X12" s="110"/>
      <c r="Y12" s="111"/>
      <c r="Z12" s="111"/>
      <c r="AA12" s="111"/>
      <c r="AB12" s="111"/>
      <c r="AC12" s="111"/>
      <c r="AD12" s="111"/>
    </row>
    <row r="13" spans="1:34" ht="10.199999999999999" customHeight="1" x14ac:dyDescent="0.45">
      <c r="L13" s="109"/>
      <c r="M13" s="124"/>
      <c r="P13" s="124"/>
      <c r="Q13" s="115"/>
      <c r="T13" s="112"/>
      <c r="V13" s="599">
        <v>2</v>
      </c>
      <c r="W13" s="600" t="s">
        <v>210</v>
      </c>
      <c r="X13" s="601"/>
      <c r="Y13" s="604" t="s">
        <v>143</v>
      </c>
      <c r="Z13" s="605"/>
      <c r="AA13" s="605"/>
      <c r="AB13" s="605"/>
      <c r="AC13" s="605"/>
      <c r="AD13" s="606"/>
      <c r="AE13" s="627"/>
      <c r="AF13" s="628"/>
      <c r="AG13" s="628"/>
    </row>
    <row r="14" spans="1:34" ht="10.199999999999999" customHeight="1" x14ac:dyDescent="0.45">
      <c r="L14" s="109"/>
      <c r="M14" s="124"/>
      <c r="P14" s="124"/>
      <c r="Q14" s="112"/>
      <c r="S14" s="125"/>
      <c r="T14" s="126"/>
      <c r="U14" s="127"/>
      <c r="V14" s="599"/>
      <c r="W14" s="602"/>
      <c r="X14" s="603"/>
      <c r="Y14" s="607"/>
      <c r="Z14" s="608"/>
      <c r="AA14" s="608"/>
      <c r="AB14" s="608"/>
      <c r="AC14" s="608"/>
      <c r="AD14" s="609"/>
      <c r="AE14" s="627"/>
      <c r="AF14" s="628"/>
      <c r="AG14" s="628"/>
    </row>
    <row r="15" spans="1:34" ht="10.199999999999999" customHeight="1" thickBot="1" x14ac:dyDescent="0.5">
      <c r="M15" s="124"/>
      <c r="P15" s="128"/>
      <c r="Q15" s="112"/>
      <c r="S15" s="610" t="s">
        <v>180</v>
      </c>
      <c r="T15" s="112"/>
      <c r="U15" s="129"/>
      <c r="V15" s="110"/>
      <c r="W15" s="111"/>
      <c r="X15" s="111"/>
      <c r="Y15" s="111"/>
      <c r="Z15" s="111"/>
      <c r="AA15" s="111"/>
      <c r="AB15" s="111"/>
      <c r="AC15" s="111"/>
      <c r="AD15" s="111"/>
      <c r="AE15" s="112"/>
      <c r="AF15" s="130"/>
    </row>
    <row r="16" spans="1:34" ht="10.199999999999999" customHeight="1" thickTop="1" x14ac:dyDescent="0.45">
      <c r="M16" s="124"/>
      <c r="P16" s="117"/>
      <c r="Q16" s="131"/>
      <c r="R16" s="132"/>
      <c r="S16" s="598"/>
      <c r="T16" s="112"/>
      <c r="U16" s="129"/>
      <c r="V16" s="110"/>
      <c r="W16" s="111"/>
      <c r="X16" s="111"/>
      <c r="Y16" s="111"/>
      <c r="Z16" s="111"/>
      <c r="AA16" s="111"/>
      <c r="AB16" s="111"/>
      <c r="AC16" s="111"/>
      <c r="AD16" s="111"/>
      <c r="AE16" s="112"/>
      <c r="AF16" s="130"/>
    </row>
    <row r="17" spans="1:33" ht="10.199999999999999" customHeight="1" thickBot="1" x14ac:dyDescent="0.5">
      <c r="M17" s="124"/>
      <c r="Q17" s="112"/>
      <c r="R17" s="116"/>
      <c r="T17" s="112"/>
      <c r="V17" s="599">
        <v>3</v>
      </c>
      <c r="W17" s="600" t="s">
        <v>211</v>
      </c>
      <c r="X17" s="625"/>
      <c r="Y17" s="604" t="s">
        <v>212</v>
      </c>
      <c r="Z17" s="605"/>
      <c r="AA17" s="605"/>
      <c r="AB17" s="605"/>
      <c r="AC17" s="605"/>
      <c r="AD17" s="605"/>
      <c r="AE17" s="627"/>
      <c r="AF17" s="628"/>
      <c r="AG17" s="628"/>
    </row>
    <row r="18" spans="1:33" ht="10.199999999999999" customHeight="1" thickTop="1" x14ac:dyDescent="0.45">
      <c r="A18" s="133"/>
      <c r="B18" s="629" t="s">
        <v>213</v>
      </c>
      <c r="C18" s="629"/>
      <c r="D18" s="629"/>
      <c r="E18" s="631" t="s">
        <v>214</v>
      </c>
      <c r="F18" s="605"/>
      <c r="G18" s="605"/>
      <c r="H18" s="605"/>
      <c r="I18" s="605"/>
      <c r="J18" s="605"/>
      <c r="K18" s="632"/>
      <c r="M18" s="134"/>
      <c r="O18" s="112"/>
      <c r="S18" s="118"/>
      <c r="T18" s="118"/>
      <c r="U18" s="118"/>
      <c r="V18" s="599"/>
      <c r="W18" s="602"/>
      <c r="X18" s="626"/>
      <c r="Y18" s="607"/>
      <c r="Z18" s="608"/>
      <c r="AA18" s="608"/>
      <c r="AB18" s="608"/>
      <c r="AC18" s="608"/>
      <c r="AD18" s="608"/>
      <c r="AE18" s="627"/>
      <c r="AF18" s="628"/>
      <c r="AG18" s="628"/>
    </row>
    <row r="19" spans="1:33" ht="10.199999999999999" customHeight="1" thickBot="1" x14ac:dyDescent="0.5">
      <c r="A19" s="135"/>
      <c r="B19" s="630"/>
      <c r="C19" s="630"/>
      <c r="D19" s="630"/>
      <c r="E19" s="633"/>
      <c r="F19" s="608"/>
      <c r="G19" s="608"/>
      <c r="H19" s="608"/>
      <c r="I19" s="608"/>
      <c r="J19" s="608"/>
      <c r="K19" s="634"/>
      <c r="M19" s="610" t="s">
        <v>185</v>
      </c>
      <c r="N19" s="133"/>
      <c r="O19" s="112"/>
      <c r="V19" s="111"/>
      <c r="W19" s="111"/>
      <c r="X19" s="111"/>
      <c r="Y19" s="111"/>
      <c r="Z19" s="111"/>
      <c r="AA19" s="111"/>
      <c r="AB19" s="111"/>
      <c r="AC19" s="111"/>
      <c r="AD19" s="111"/>
      <c r="AF19" s="112"/>
    </row>
    <row r="20" spans="1:33" ht="10.199999999999999" customHeight="1" thickTop="1" x14ac:dyDescent="0.45">
      <c r="B20" s="635" t="s">
        <v>215</v>
      </c>
      <c r="C20" s="635"/>
      <c r="D20" s="635"/>
      <c r="E20" s="631" t="s">
        <v>216</v>
      </c>
      <c r="F20" s="605"/>
      <c r="G20" s="605"/>
      <c r="H20" s="605"/>
      <c r="I20" s="605"/>
      <c r="J20" s="605"/>
      <c r="K20" s="632"/>
      <c r="L20" s="136"/>
      <c r="M20" s="598"/>
      <c r="N20" s="133"/>
      <c r="O20" s="112"/>
      <c r="V20" s="111"/>
      <c r="W20" s="110"/>
      <c r="X20" s="111"/>
      <c r="Y20" s="111"/>
      <c r="Z20" s="111"/>
      <c r="AA20" s="111"/>
      <c r="AB20" s="111"/>
      <c r="AC20" s="111"/>
      <c r="AD20" s="111"/>
      <c r="AF20" s="112"/>
    </row>
    <row r="21" spans="1:33" ht="10.199999999999999" customHeight="1" thickBot="1" x14ac:dyDescent="0.5">
      <c r="B21" s="636"/>
      <c r="C21" s="636"/>
      <c r="D21" s="636"/>
      <c r="E21" s="633"/>
      <c r="F21" s="608"/>
      <c r="G21" s="608"/>
      <c r="H21" s="608"/>
      <c r="I21" s="608"/>
      <c r="J21" s="608"/>
      <c r="K21" s="634"/>
      <c r="L21" s="116"/>
      <c r="M21" s="115"/>
      <c r="O21" s="112"/>
      <c r="V21" s="637" t="s">
        <v>183</v>
      </c>
      <c r="W21" s="611" t="s">
        <v>217</v>
      </c>
      <c r="X21" s="612"/>
      <c r="Y21" s="615" t="s">
        <v>218</v>
      </c>
      <c r="Z21" s="616"/>
      <c r="AA21" s="616"/>
      <c r="AB21" s="616"/>
      <c r="AC21" s="616"/>
      <c r="AD21" s="617"/>
      <c r="AE21" s="565" t="s">
        <v>219</v>
      </c>
      <c r="AF21" s="621"/>
      <c r="AG21" s="622"/>
    </row>
    <row r="22" spans="1:33" ht="10.199999999999999" customHeight="1" thickTop="1" x14ac:dyDescent="0.45">
      <c r="A22" s="137"/>
      <c r="B22" s="137"/>
      <c r="C22" s="137"/>
      <c r="D22" s="138"/>
      <c r="E22" s="138"/>
      <c r="F22" s="138"/>
      <c r="G22" s="138"/>
      <c r="H22" s="139"/>
      <c r="I22" s="139"/>
      <c r="L22" s="140"/>
      <c r="P22" s="109"/>
      <c r="Q22" s="112"/>
      <c r="R22" s="116"/>
      <c r="S22" s="118"/>
      <c r="T22" s="131"/>
      <c r="U22" s="118"/>
      <c r="V22" s="637"/>
      <c r="W22" s="613"/>
      <c r="X22" s="614"/>
      <c r="Y22" s="618"/>
      <c r="Z22" s="619"/>
      <c r="AA22" s="619"/>
      <c r="AB22" s="619"/>
      <c r="AC22" s="619"/>
      <c r="AD22" s="620"/>
      <c r="AE22" s="566"/>
      <c r="AF22" s="623"/>
      <c r="AG22" s="624"/>
    </row>
    <row r="23" spans="1:33" ht="10.199999999999999" customHeight="1" thickBot="1" x14ac:dyDescent="0.5">
      <c r="A23" s="141"/>
      <c r="B23" s="141"/>
      <c r="C23" s="141"/>
      <c r="D23" s="139"/>
      <c r="E23" s="139"/>
      <c r="F23" s="139"/>
      <c r="G23" s="139"/>
      <c r="H23" s="139"/>
      <c r="I23" s="139"/>
      <c r="L23" s="140"/>
      <c r="P23" s="122"/>
      <c r="Q23" s="142"/>
      <c r="R23" s="123"/>
      <c r="S23" s="598" t="s">
        <v>181</v>
      </c>
      <c r="T23" s="112"/>
      <c r="V23" s="110"/>
      <c r="W23" s="110"/>
      <c r="X23" s="110"/>
      <c r="Y23" s="111"/>
      <c r="Z23" s="111"/>
      <c r="AA23" s="111"/>
      <c r="AB23" s="111"/>
      <c r="AC23" s="111"/>
      <c r="AD23" s="111"/>
    </row>
    <row r="24" spans="1:33" ht="10.199999999999999" customHeight="1" thickTop="1" x14ac:dyDescent="0.45">
      <c r="A24" s="141"/>
      <c r="B24" s="141"/>
      <c r="C24" s="141"/>
      <c r="D24" s="139"/>
      <c r="E24" s="139"/>
      <c r="F24" s="139"/>
      <c r="G24" s="139"/>
      <c r="H24" s="139"/>
      <c r="I24" s="139"/>
      <c r="L24" s="116"/>
      <c r="O24" s="116"/>
      <c r="Q24" s="112"/>
      <c r="S24" s="610"/>
      <c r="T24" s="112"/>
      <c r="V24" s="110"/>
      <c r="W24" s="113"/>
      <c r="X24" s="113"/>
      <c r="Y24" s="114"/>
      <c r="Z24" s="114"/>
      <c r="AA24" s="114"/>
      <c r="AB24" s="114"/>
      <c r="AC24" s="114"/>
      <c r="AD24" s="114"/>
    </row>
    <row r="25" spans="1:33" ht="10.199999999999999" customHeight="1" x14ac:dyDescent="0.45">
      <c r="A25" s="141"/>
      <c r="L25" s="116"/>
      <c r="O25" s="116"/>
      <c r="Q25" s="112"/>
      <c r="S25" s="143"/>
      <c r="T25" s="144"/>
      <c r="U25" s="145"/>
      <c r="V25" s="599">
        <v>5</v>
      </c>
      <c r="W25" s="600" t="s">
        <v>220</v>
      </c>
      <c r="X25" s="601"/>
      <c r="Y25" s="604" t="s">
        <v>221</v>
      </c>
      <c r="Z25" s="605"/>
      <c r="AA25" s="605"/>
      <c r="AB25" s="605"/>
      <c r="AC25" s="605"/>
      <c r="AD25" s="606"/>
      <c r="AE25" s="112"/>
    </row>
    <row r="26" spans="1:33" ht="10.199999999999999" customHeight="1" x14ac:dyDescent="0.45">
      <c r="A26" s="141"/>
      <c r="L26" s="116"/>
      <c r="O26" s="116"/>
      <c r="Q26" s="112"/>
      <c r="T26" s="112"/>
      <c r="V26" s="599"/>
      <c r="W26" s="602"/>
      <c r="X26" s="603"/>
      <c r="Y26" s="607"/>
      <c r="Z26" s="608"/>
      <c r="AA26" s="608"/>
      <c r="AB26" s="608"/>
      <c r="AC26" s="608"/>
      <c r="AD26" s="609"/>
      <c r="AE26" s="112"/>
    </row>
    <row r="27" spans="1:33" ht="10.199999999999999" customHeight="1" thickBot="1" x14ac:dyDescent="0.5">
      <c r="A27" s="141"/>
      <c r="L27" s="116"/>
      <c r="M27" s="122"/>
      <c r="N27" s="122"/>
      <c r="O27" s="123"/>
      <c r="P27" s="597" t="s">
        <v>222</v>
      </c>
      <c r="Q27" s="112"/>
      <c r="R27" s="129"/>
      <c r="T27" s="112"/>
      <c r="V27" s="110"/>
      <c r="W27" s="111"/>
      <c r="X27" s="111"/>
      <c r="Y27" s="111"/>
      <c r="Z27" s="111"/>
      <c r="AA27" s="111"/>
      <c r="AB27" s="111"/>
      <c r="AC27" s="111"/>
      <c r="AD27" s="111"/>
    </row>
    <row r="28" spans="1:33" ht="10.199999999999999" customHeight="1" thickTop="1" x14ac:dyDescent="0.45">
      <c r="A28" s="141"/>
      <c r="B28" s="146"/>
      <c r="C28" s="146"/>
      <c r="D28" s="147"/>
      <c r="E28" s="147"/>
      <c r="F28" s="147"/>
      <c r="G28" s="147"/>
      <c r="H28" s="147"/>
      <c r="I28" s="147"/>
      <c r="J28" s="135"/>
      <c r="K28" s="135"/>
      <c r="L28" s="135"/>
      <c r="O28" s="148"/>
      <c r="P28" s="598"/>
      <c r="Q28" s="112"/>
      <c r="R28" s="129"/>
      <c r="T28" s="112"/>
      <c r="V28" s="110"/>
      <c r="W28" s="111"/>
      <c r="X28" s="111"/>
      <c r="Y28" s="111"/>
      <c r="Z28" s="111"/>
      <c r="AA28" s="111"/>
      <c r="AB28" s="111"/>
      <c r="AC28" s="111"/>
      <c r="AD28" s="111"/>
    </row>
    <row r="29" spans="1:33" ht="10.199999999999999" customHeight="1" thickBot="1" x14ac:dyDescent="0.5">
      <c r="A29" s="141"/>
      <c r="B29" s="141"/>
      <c r="C29" s="141"/>
      <c r="D29" s="139"/>
      <c r="E29" s="139"/>
      <c r="F29" s="139"/>
      <c r="G29" s="139"/>
      <c r="H29" s="139"/>
      <c r="I29" s="139"/>
      <c r="O29" s="148"/>
      <c r="Q29" s="112"/>
      <c r="T29" s="112"/>
      <c r="V29" s="599">
        <v>6</v>
      </c>
      <c r="W29" s="600" t="s">
        <v>223</v>
      </c>
      <c r="X29" s="601"/>
      <c r="Y29" s="604" t="s">
        <v>135</v>
      </c>
      <c r="Z29" s="605"/>
      <c r="AA29" s="605"/>
      <c r="AB29" s="605"/>
      <c r="AC29" s="605"/>
      <c r="AD29" s="606"/>
      <c r="AE29" s="112"/>
    </row>
    <row r="30" spans="1:33" ht="10.199999999999999" customHeight="1" thickTop="1" x14ac:dyDescent="0.45">
      <c r="A30" s="141"/>
      <c r="B30" s="141"/>
      <c r="C30" s="141"/>
      <c r="D30" s="139"/>
      <c r="E30" s="139"/>
      <c r="F30" s="139"/>
      <c r="G30" s="139"/>
      <c r="H30" s="139"/>
      <c r="I30" s="139"/>
      <c r="O30" s="148"/>
      <c r="Q30" s="115"/>
      <c r="R30" s="116"/>
      <c r="S30" s="149"/>
      <c r="T30" s="131"/>
      <c r="U30" s="118"/>
      <c r="V30" s="599"/>
      <c r="W30" s="602"/>
      <c r="X30" s="603"/>
      <c r="Y30" s="607"/>
      <c r="Z30" s="608"/>
      <c r="AA30" s="608"/>
      <c r="AB30" s="608"/>
      <c r="AC30" s="608"/>
      <c r="AD30" s="609"/>
      <c r="AE30" s="112"/>
    </row>
    <row r="31" spans="1:33" ht="10.199999999999999" customHeight="1" thickBot="1" x14ac:dyDescent="0.5">
      <c r="A31" s="141"/>
      <c r="B31" s="141"/>
      <c r="C31" s="141"/>
      <c r="D31" s="139"/>
      <c r="E31" s="139"/>
      <c r="F31" s="139"/>
      <c r="G31" s="139"/>
      <c r="H31" s="139"/>
      <c r="I31" s="139"/>
      <c r="O31" s="148"/>
      <c r="P31" s="122"/>
      <c r="Q31" s="142"/>
      <c r="R31" s="123"/>
      <c r="S31" s="598" t="s">
        <v>182</v>
      </c>
      <c r="T31" s="112"/>
      <c r="V31" s="110"/>
      <c r="W31" s="111"/>
      <c r="X31" s="111"/>
      <c r="Y31" s="111"/>
      <c r="Z31" s="111"/>
      <c r="AA31" s="111"/>
      <c r="AB31" s="111"/>
      <c r="AC31" s="111"/>
      <c r="AD31" s="111"/>
    </row>
    <row r="32" spans="1:33" ht="10.199999999999999" customHeight="1" thickTop="1" x14ac:dyDescent="0.45">
      <c r="A32" s="141"/>
      <c r="B32" s="141"/>
      <c r="C32" s="141"/>
      <c r="D32" s="139"/>
      <c r="E32" s="139"/>
      <c r="F32" s="139"/>
      <c r="G32" s="139"/>
      <c r="H32" s="139"/>
      <c r="I32" s="139"/>
      <c r="Q32" s="112"/>
      <c r="R32" s="148"/>
      <c r="S32" s="610"/>
      <c r="T32" s="112"/>
      <c r="V32" s="110"/>
      <c r="W32" s="111"/>
      <c r="X32" s="111"/>
      <c r="Y32" s="111"/>
      <c r="Z32" s="111"/>
      <c r="AA32" s="111"/>
      <c r="AB32" s="111"/>
      <c r="AC32" s="111"/>
      <c r="AD32" s="111"/>
    </row>
    <row r="33" spans="1:62" ht="10.199999999999999" customHeight="1" x14ac:dyDescent="0.45">
      <c r="A33" s="141"/>
      <c r="B33" s="141"/>
      <c r="C33" s="141"/>
      <c r="D33" s="139"/>
      <c r="E33" s="139"/>
      <c r="F33" s="139"/>
      <c r="G33" s="139"/>
      <c r="H33" s="139"/>
      <c r="I33" s="139"/>
      <c r="Q33" s="112"/>
      <c r="R33" s="148"/>
      <c r="S33" s="145"/>
      <c r="T33" s="150"/>
      <c r="U33" s="145"/>
      <c r="V33" s="599">
        <v>7</v>
      </c>
      <c r="W33" s="600" t="s">
        <v>224</v>
      </c>
      <c r="X33" s="601"/>
      <c r="Y33" s="604" t="s">
        <v>146</v>
      </c>
      <c r="Z33" s="605"/>
      <c r="AA33" s="605"/>
      <c r="AB33" s="605"/>
      <c r="AC33" s="605"/>
      <c r="AD33" s="606"/>
      <c r="AE33" s="112"/>
    </row>
    <row r="34" spans="1:62" ht="10.199999999999999" customHeight="1" x14ac:dyDescent="0.45">
      <c r="Q34" s="115"/>
      <c r="T34" s="115"/>
      <c r="V34" s="599"/>
      <c r="W34" s="602"/>
      <c r="X34" s="603"/>
      <c r="Y34" s="607"/>
      <c r="Z34" s="608"/>
      <c r="AA34" s="608"/>
      <c r="AB34" s="608"/>
      <c r="AC34" s="608"/>
      <c r="AD34" s="609"/>
      <c r="AE34" s="112"/>
    </row>
    <row r="35" spans="1:62" ht="10.199999999999999" customHeight="1" x14ac:dyDescent="0.45">
      <c r="Q35" s="115"/>
      <c r="T35" s="115"/>
      <c r="W35" s="129"/>
      <c r="X35" s="120"/>
      <c r="Y35" s="120"/>
    </row>
    <row r="36" spans="1:62" ht="10.199999999999999" customHeight="1" x14ac:dyDescent="0.45">
      <c r="Q36" s="115"/>
      <c r="T36" s="115"/>
      <c r="W36" s="129"/>
      <c r="X36" s="120"/>
      <c r="Y36" s="120"/>
    </row>
    <row r="37" spans="1:62" ht="10.199999999999999" customHeight="1" x14ac:dyDescent="0.45"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</row>
    <row r="38" spans="1:62" ht="11.4" customHeight="1" x14ac:dyDescent="0.45">
      <c r="B38" s="590" t="s">
        <v>225</v>
      </c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0"/>
      <c r="W38" s="129"/>
    </row>
    <row r="39" spans="1:62" ht="11.4" customHeight="1" x14ac:dyDescent="0.45">
      <c r="B39" s="555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2"/>
      <c r="Y39" s="557" t="s">
        <v>204</v>
      </c>
      <c r="Z39" s="557"/>
      <c r="AA39" s="557"/>
      <c r="AB39" s="557"/>
      <c r="AC39" s="557"/>
      <c r="AD39" s="557"/>
      <c r="AE39" s="557"/>
      <c r="AF39" s="557"/>
      <c r="AG39" s="557"/>
      <c r="AH39" s="557"/>
    </row>
    <row r="40" spans="1:62" ht="11.4" customHeight="1" x14ac:dyDescent="0.45"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</row>
    <row r="41" spans="1:62" ht="11.4" customHeight="1" x14ac:dyDescent="0.45">
      <c r="B41" s="543" t="s">
        <v>12</v>
      </c>
      <c r="C41" s="544"/>
      <c r="D41" s="544"/>
      <c r="E41" s="545"/>
      <c r="F41" s="543" t="s">
        <v>40</v>
      </c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5"/>
      <c r="AC41" s="541" t="s">
        <v>13</v>
      </c>
      <c r="AD41" s="595"/>
      <c r="AE41" s="595"/>
      <c r="AF41" s="595"/>
      <c r="AG41" s="595"/>
      <c r="AH41" s="596"/>
    </row>
    <row r="42" spans="1:62" ht="11.4" customHeight="1" x14ac:dyDescent="0.45">
      <c r="B42" s="592"/>
      <c r="C42" s="593"/>
      <c r="D42" s="593"/>
      <c r="E42" s="594"/>
      <c r="F42" s="592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4"/>
      <c r="AC42" s="541" t="s">
        <v>226</v>
      </c>
      <c r="AD42" s="595"/>
      <c r="AE42" s="595"/>
      <c r="AF42" s="595"/>
      <c r="AG42" s="595"/>
      <c r="AH42" s="596"/>
    </row>
    <row r="43" spans="1:62" ht="11.4" customHeight="1" x14ac:dyDescent="0.45">
      <c r="AC43" s="139"/>
      <c r="AD43" s="139"/>
      <c r="AE43" s="139"/>
      <c r="AF43" s="139"/>
      <c r="AG43" s="139"/>
      <c r="AH43" s="139"/>
    </row>
    <row r="44" spans="1:62" ht="11.4" customHeight="1" x14ac:dyDescent="0.45">
      <c r="A44" s="141"/>
      <c r="B44" s="565" t="s">
        <v>15</v>
      </c>
      <c r="C44" s="567" t="s">
        <v>227</v>
      </c>
      <c r="D44" s="567"/>
      <c r="E44" s="568"/>
      <c r="F44" s="553">
        <v>2</v>
      </c>
      <c r="G44" s="571"/>
      <c r="H44" s="573" t="s">
        <v>143</v>
      </c>
      <c r="I44" s="574"/>
      <c r="J44" s="574"/>
      <c r="K44" s="574"/>
      <c r="L44" s="574"/>
      <c r="M44" s="575"/>
      <c r="N44" s="579">
        <f>IF(OR(P44="",P45=""),"",P44+P45)</f>
        <v>0</v>
      </c>
      <c r="O44" s="580"/>
      <c r="P44" s="151">
        <v>0</v>
      </c>
      <c r="Q44" s="152" t="s">
        <v>29</v>
      </c>
      <c r="R44" s="151">
        <v>0</v>
      </c>
      <c r="S44" s="579">
        <f t="shared" ref="S44" si="0">IF(OR(R44="",R45=""),"",R44+R45)</f>
        <v>0</v>
      </c>
      <c r="T44" s="580"/>
      <c r="U44" s="561" t="s">
        <v>212</v>
      </c>
      <c r="V44" s="562"/>
      <c r="W44" s="562"/>
      <c r="X44" s="562"/>
      <c r="Y44" s="562"/>
      <c r="Z44" s="586"/>
      <c r="AA44" s="588">
        <v>3</v>
      </c>
      <c r="AB44" s="583"/>
      <c r="AC44" s="553" t="s">
        <v>228</v>
      </c>
      <c r="AD44" s="554"/>
      <c r="AE44" s="554"/>
      <c r="AF44" s="554"/>
      <c r="AG44" s="554"/>
      <c r="AH44" s="550"/>
      <c r="AJ44" s="146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09"/>
      <c r="AW44" s="141"/>
      <c r="AX44" s="141"/>
      <c r="AY44" s="141"/>
      <c r="AZ44" s="141"/>
      <c r="BA44" s="153"/>
      <c r="BB44" s="141"/>
      <c r="BC44" s="139"/>
      <c r="BD44" s="139"/>
      <c r="BE44" s="139"/>
      <c r="BF44" s="139"/>
      <c r="BG44" s="139"/>
      <c r="BH44" s="139"/>
      <c r="BI44" s="146"/>
      <c r="BJ44" s="146"/>
    </row>
    <row r="45" spans="1:62" ht="11.4" customHeight="1" x14ac:dyDescent="0.45">
      <c r="A45" s="141"/>
      <c r="B45" s="566"/>
      <c r="C45" s="569"/>
      <c r="D45" s="569"/>
      <c r="E45" s="570"/>
      <c r="F45" s="555"/>
      <c r="G45" s="572"/>
      <c r="H45" s="576"/>
      <c r="I45" s="577"/>
      <c r="J45" s="577"/>
      <c r="K45" s="577"/>
      <c r="L45" s="577"/>
      <c r="M45" s="578"/>
      <c r="N45" s="581"/>
      <c r="O45" s="582"/>
      <c r="P45" s="154">
        <v>0</v>
      </c>
      <c r="Q45" s="155" t="s">
        <v>29</v>
      </c>
      <c r="R45" s="154">
        <v>0</v>
      </c>
      <c r="S45" s="581"/>
      <c r="T45" s="582"/>
      <c r="U45" s="563"/>
      <c r="V45" s="564"/>
      <c r="W45" s="564"/>
      <c r="X45" s="564"/>
      <c r="Y45" s="564"/>
      <c r="Z45" s="587"/>
      <c r="AA45" s="589"/>
      <c r="AB45" s="585"/>
      <c r="AC45" s="555"/>
      <c r="AD45" s="556"/>
      <c r="AE45" s="556"/>
      <c r="AF45" s="556"/>
      <c r="AG45" s="556"/>
      <c r="AH45" s="552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09"/>
      <c r="AW45" s="141"/>
      <c r="AX45" s="141"/>
      <c r="AY45" s="141"/>
      <c r="AZ45" s="141"/>
      <c r="BA45" s="153"/>
      <c r="BB45" s="141"/>
      <c r="BC45" s="139"/>
      <c r="BD45" s="139"/>
      <c r="BE45" s="139"/>
      <c r="BF45" s="139"/>
      <c r="BG45" s="139"/>
      <c r="BH45" s="139"/>
      <c r="BI45" s="146"/>
      <c r="BJ45" s="146"/>
    </row>
    <row r="46" spans="1:62" ht="11.4" customHeight="1" x14ac:dyDescent="0.45">
      <c r="B46" s="112"/>
      <c r="C46" s="139"/>
      <c r="D46" s="139"/>
      <c r="E46" s="139"/>
      <c r="F46" s="108" t="s">
        <v>41</v>
      </c>
      <c r="O46" s="156"/>
      <c r="P46" s="157">
        <v>3</v>
      </c>
      <c r="Q46" s="157" t="s">
        <v>42</v>
      </c>
      <c r="R46" s="157">
        <v>4</v>
      </c>
      <c r="S46" s="156"/>
      <c r="U46" s="108" t="s">
        <v>41</v>
      </c>
      <c r="AC46" s="139"/>
      <c r="AD46" s="139"/>
      <c r="AE46" s="139"/>
      <c r="AF46" s="139"/>
      <c r="AG46" s="158"/>
      <c r="AH46" s="139"/>
      <c r="AJ46" s="147"/>
      <c r="AK46" s="135"/>
      <c r="AW46" s="159"/>
      <c r="AY46" s="141"/>
      <c r="BA46" s="159"/>
      <c r="BC46" s="135"/>
      <c r="BJ46" s="135"/>
    </row>
    <row r="47" spans="1:62" ht="11.4" customHeight="1" x14ac:dyDescent="0.45">
      <c r="B47" s="112"/>
      <c r="C47" s="139"/>
      <c r="D47" s="139"/>
      <c r="E47" s="139"/>
      <c r="F47" s="139"/>
      <c r="Q47" s="141"/>
      <c r="AC47" s="139"/>
      <c r="AD47" s="139"/>
      <c r="AE47" s="139"/>
      <c r="AF47" s="139"/>
      <c r="AG47" s="158"/>
      <c r="AH47" s="139"/>
      <c r="AJ47" s="147"/>
      <c r="AK47" s="135"/>
      <c r="AW47" s="159"/>
      <c r="AY47" s="141"/>
      <c r="BA47" s="159"/>
      <c r="BI47" s="135"/>
      <c r="BJ47" s="135"/>
    </row>
    <row r="48" spans="1:62" ht="11.4" customHeight="1" x14ac:dyDescent="0.45">
      <c r="B48" s="565" t="s">
        <v>3</v>
      </c>
      <c r="C48" s="567" t="s">
        <v>229</v>
      </c>
      <c r="D48" s="567"/>
      <c r="E48" s="568"/>
      <c r="F48" s="553">
        <v>4</v>
      </c>
      <c r="G48" s="571"/>
      <c r="H48" s="573" t="s">
        <v>218</v>
      </c>
      <c r="I48" s="574"/>
      <c r="J48" s="574"/>
      <c r="K48" s="574"/>
      <c r="L48" s="574"/>
      <c r="M48" s="575"/>
      <c r="N48" s="579">
        <f>IF(OR(P48="",P49=""),"",P48+P49)</f>
        <v>1</v>
      </c>
      <c r="O48" s="580"/>
      <c r="P48" s="151">
        <v>0</v>
      </c>
      <c r="Q48" s="152" t="s">
        <v>29</v>
      </c>
      <c r="R48" s="151">
        <v>0</v>
      </c>
      <c r="S48" s="579">
        <f t="shared" ref="S48" si="1">IF(OR(R48="",R49=""),"",R48+R49)</f>
        <v>0</v>
      </c>
      <c r="T48" s="580"/>
      <c r="U48" s="561" t="s">
        <v>221</v>
      </c>
      <c r="V48" s="562"/>
      <c r="W48" s="562"/>
      <c r="X48" s="562"/>
      <c r="Y48" s="562"/>
      <c r="Z48" s="586"/>
      <c r="AA48" s="549">
        <v>5</v>
      </c>
      <c r="AB48" s="583"/>
      <c r="AC48" s="553" t="s">
        <v>230</v>
      </c>
      <c r="AD48" s="554"/>
      <c r="AE48" s="554"/>
      <c r="AF48" s="554"/>
      <c r="AG48" s="554"/>
      <c r="AH48" s="550"/>
      <c r="AJ48" s="146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09"/>
      <c r="AW48" s="141"/>
      <c r="AX48" s="141"/>
      <c r="AY48" s="141"/>
      <c r="AZ48" s="141"/>
      <c r="BA48" s="153"/>
      <c r="BB48" s="141"/>
      <c r="BC48" s="139"/>
      <c r="BD48" s="139"/>
      <c r="BE48" s="139"/>
      <c r="BF48" s="139"/>
      <c r="BG48" s="139"/>
      <c r="BH48" s="139"/>
      <c r="BI48" s="146"/>
      <c r="BJ48" s="146"/>
    </row>
    <row r="49" spans="2:62" ht="11.4" customHeight="1" x14ac:dyDescent="0.45">
      <c r="B49" s="566"/>
      <c r="C49" s="569"/>
      <c r="D49" s="569"/>
      <c r="E49" s="570"/>
      <c r="F49" s="555"/>
      <c r="G49" s="572"/>
      <c r="H49" s="576"/>
      <c r="I49" s="577"/>
      <c r="J49" s="577"/>
      <c r="K49" s="577"/>
      <c r="L49" s="577"/>
      <c r="M49" s="578"/>
      <c r="N49" s="581"/>
      <c r="O49" s="582"/>
      <c r="P49" s="154">
        <v>1</v>
      </c>
      <c r="Q49" s="155" t="s">
        <v>29</v>
      </c>
      <c r="R49" s="154">
        <v>0</v>
      </c>
      <c r="S49" s="581"/>
      <c r="T49" s="582"/>
      <c r="U49" s="563"/>
      <c r="V49" s="564"/>
      <c r="W49" s="564"/>
      <c r="X49" s="564"/>
      <c r="Y49" s="564"/>
      <c r="Z49" s="587"/>
      <c r="AA49" s="584"/>
      <c r="AB49" s="585"/>
      <c r="AC49" s="555"/>
      <c r="AD49" s="556"/>
      <c r="AE49" s="556"/>
      <c r="AF49" s="556"/>
      <c r="AG49" s="556"/>
      <c r="AH49" s="552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09"/>
      <c r="AW49" s="141"/>
      <c r="AX49" s="141"/>
      <c r="AY49" s="141"/>
      <c r="AZ49" s="141"/>
      <c r="BA49" s="153"/>
      <c r="BB49" s="141"/>
      <c r="BC49" s="139"/>
      <c r="BD49" s="139"/>
      <c r="BE49" s="139"/>
      <c r="BF49" s="139"/>
      <c r="BG49" s="139"/>
      <c r="BH49" s="139"/>
      <c r="BI49" s="146"/>
      <c r="BJ49" s="146"/>
    </row>
    <row r="50" spans="2:62" ht="11.4" customHeight="1" x14ac:dyDescent="0.45">
      <c r="B50" s="112"/>
      <c r="C50" s="139"/>
      <c r="D50" s="139"/>
      <c r="E50" s="139"/>
      <c r="F50" s="108" t="s">
        <v>41</v>
      </c>
      <c r="O50" s="156"/>
      <c r="P50" s="145"/>
      <c r="Q50" s="157" t="s">
        <v>42</v>
      </c>
      <c r="R50" s="145"/>
      <c r="S50" s="156"/>
      <c r="U50" s="108" t="s">
        <v>41</v>
      </c>
      <c r="AC50" s="139"/>
      <c r="AD50" s="139"/>
      <c r="AE50" s="139"/>
      <c r="AF50" s="139"/>
      <c r="AG50" s="158"/>
      <c r="AH50" s="139"/>
      <c r="AJ50" s="147"/>
      <c r="AK50" s="135"/>
      <c r="AW50" s="159"/>
      <c r="AY50" s="141"/>
      <c r="BA50" s="159"/>
      <c r="BC50" s="135"/>
      <c r="BI50" s="135"/>
      <c r="BJ50" s="135"/>
    </row>
    <row r="51" spans="2:62" ht="11.4" customHeight="1" x14ac:dyDescent="0.45">
      <c r="B51" s="112"/>
      <c r="C51" s="139"/>
      <c r="D51" s="139"/>
      <c r="E51" s="139"/>
      <c r="F51" s="139"/>
      <c r="Q51" s="141"/>
      <c r="AC51" s="139"/>
      <c r="AD51" s="139"/>
      <c r="AE51" s="139"/>
      <c r="AF51" s="139"/>
      <c r="AG51" s="158"/>
      <c r="AH51" s="139"/>
      <c r="AJ51" s="147"/>
      <c r="AK51" s="135"/>
      <c r="AW51" s="159"/>
      <c r="AY51" s="141"/>
      <c r="BA51" s="159"/>
      <c r="BI51" s="135"/>
      <c r="BJ51" s="135"/>
    </row>
    <row r="52" spans="2:62" ht="11.4" customHeight="1" x14ac:dyDescent="0.45">
      <c r="B52" s="565" t="s">
        <v>4</v>
      </c>
      <c r="C52" s="567" t="s">
        <v>231</v>
      </c>
      <c r="D52" s="567"/>
      <c r="E52" s="568"/>
      <c r="F52" s="553">
        <v>6</v>
      </c>
      <c r="G52" s="571"/>
      <c r="H52" s="573" t="s">
        <v>135</v>
      </c>
      <c r="I52" s="574"/>
      <c r="J52" s="574"/>
      <c r="K52" s="574"/>
      <c r="L52" s="574"/>
      <c r="M52" s="575"/>
      <c r="N52" s="579">
        <f>IF(OR(P52="",P53=""),"",P52+P53)</f>
        <v>2</v>
      </c>
      <c r="O52" s="580"/>
      <c r="P52" s="151">
        <v>1</v>
      </c>
      <c r="Q52" s="152" t="s">
        <v>29</v>
      </c>
      <c r="R52" s="151">
        <v>0</v>
      </c>
      <c r="S52" s="579">
        <f t="shared" ref="S52" si="2">IF(OR(R52="",R53=""),"",R52+R53)</f>
        <v>0</v>
      </c>
      <c r="T52" s="580"/>
      <c r="U52" s="561" t="s">
        <v>146</v>
      </c>
      <c r="V52" s="562"/>
      <c r="W52" s="562"/>
      <c r="X52" s="562"/>
      <c r="Y52" s="562"/>
      <c r="Z52" s="562"/>
      <c r="AA52" s="549">
        <v>7</v>
      </c>
      <c r="AB52" s="550"/>
      <c r="AC52" s="553" t="s">
        <v>232</v>
      </c>
      <c r="AD52" s="554"/>
      <c r="AE52" s="554"/>
      <c r="AF52" s="554"/>
      <c r="AG52" s="554"/>
      <c r="AH52" s="550"/>
      <c r="AJ52" s="146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09"/>
      <c r="AW52" s="141"/>
      <c r="AX52" s="141"/>
      <c r="AY52" s="141"/>
      <c r="AZ52" s="141"/>
      <c r="BA52" s="153"/>
      <c r="BB52" s="141"/>
      <c r="BC52" s="139"/>
      <c r="BD52" s="139"/>
      <c r="BE52" s="139"/>
      <c r="BF52" s="139"/>
      <c r="BG52" s="139"/>
      <c r="BH52" s="139"/>
      <c r="BI52" s="146"/>
      <c r="BJ52" s="146"/>
    </row>
    <row r="53" spans="2:62" ht="11.4" customHeight="1" x14ac:dyDescent="0.45">
      <c r="B53" s="566"/>
      <c r="C53" s="569"/>
      <c r="D53" s="569"/>
      <c r="E53" s="570"/>
      <c r="F53" s="555"/>
      <c r="G53" s="572"/>
      <c r="H53" s="576"/>
      <c r="I53" s="577"/>
      <c r="J53" s="577"/>
      <c r="K53" s="577"/>
      <c r="L53" s="577"/>
      <c r="M53" s="578"/>
      <c r="N53" s="581"/>
      <c r="O53" s="582"/>
      <c r="P53" s="154">
        <v>1</v>
      </c>
      <c r="Q53" s="155" t="s">
        <v>29</v>
      </c>
      <c r="R53" s="154">
        <v>0</v>
      </c>
      <c r="S53" s="581"/>
      <c r="T53" s="582"/>
      <c r="U53" s="563"/>
      <c r="V53" s="564"/>
      <c r="W53" s="564"/>
      <c r="X53" s="564"/>
      <c r="Y53" s="564"/>
      <c r="Z53" s="564"/>
      <c r="AA53" s="551"/>
      <c r="AB53" s="552"/>
      <c r="AC53" s="555"/>
      <c r="AD53" s="556"/>
      <c r="AE53" s="556"/>
      <c r="AF53" s="556"/>
      <c r="AG53" s="556"/>
      <c r="AH53" s="552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09"/>
      <c r="AW53" s="141"/>
      <c r="AX53" s="141"/>
      <c r="AY53" s="141"/>
      <c r="AZ53" s="141"/>
      <c r="BA53" s="153"/>
      <c r="BB53" s="141"/>
      <c r="BC53" s="139"/>
      <c r="BD53" s="139"/>
      <c r="BE53" s="139"/>
      <c r="BF53" s="139"/>
      <c r="BG53" s="139"/>
      <c r="BH53" s="139"/>
      <c r="BI53" s="146"/>
      <c r="BJ53" s="146"/>
    </row>
    <row r="54" spans="2:62" ht="11.4" customHeight="1" x14ac:dyDescent="0.45">
      <c r="B54" s="112"/>
      <c r="C54" s="139"/>
      <c r="D54" s="139"/>
      <c r="E54" s="139"/>
      <c r="F54" s="108" t="s">
        <v>41</v>
      </c>
      <c r="O54" s="156"/>
      <c r="P54" s="145"/>
      <c r="Q54" s="157" t="s">
        <v>42</v>
      </c>
      <c r="R54" s="145"/>
      <c r="S54" s="156"/>
      <c r="U54" s="108" t="s">
        <v>41</v>
      </c>
      <c r="AC54" s="139"/>
      <c r="AD54" s="139"/>
      <c r="AE54" s="139"/>
      <c r="AF54" s="139"/>
      <c r="AG54" s="158"/>
      <c r="AH54" s="139"/>
      <c r="AJ54" s="160"/>
      <c r="AK54" s="135"/>
      <c r="AW54" s="159"/>
      <c r="AY54" s="141"/>
      <c r="BA54" s="159"/>
      <c r="BC54" s="135"/>
      <c r="BI54" s="135"/>
      <c r="BJ54" s="135"/>
    </row>
    <row r="55" spans="2:62" ht="11.4" customHeight="1" x14ac:dyDescent="0.45">
      <c r="B55" s="112"/>
      <c r="C55" s="139"/>
      <c r="D55" s="139"/>
      <c r="E55" s="139"/>
      <c r="F55" s="139"/>
      <c r="Q55" s="141"/>
      <c r="AC55" s="139"/>
      <c r="AD55" s="139"/>
      <c r="AE55" s="139"/>
      <c r="AF55" s="139"/>
      <c r="AG55" s="158"/>
      <c r="AH55" s="139"/>
      <c r="AJ55" s="160"/>
      <c r="AK55" s="135"/>
      <c r="AW55" s="159"/>
      <c r="AY55" s="141"/>
      <c r="BA55" s="159"/>
      <c r="BI55" s="135"/>
      <c r="BJ55" s="135"/>
    </row>
    <row r="56" spans="2:62" ht="11.4" customHeight="1" x14ac:dyDescent="0.45">
      <c r="B56" s="565" t="s">
        <v>18</v>
      </c>
      <c r="C56" s="567" t="s">
        <v>233</v>
      </c>
      <c r="D56" s="567"/>
      <c r="E56" s="568"/>
      <c r="F56" s="553">
        <v>1</v>
      </c>
      <c r="G56" s="571"/>
      <c r="H56" s="573" t="s">
        <v>209</v>
      </c>
      <c r="I56" s="574"/>
      <c r="J56" s="574"/>
      <c r="K56" s="574"/>
      <c r="L56" s="574"/>
      <c r="M56" s="575"/>
      <c r="N56" s="579">
        <f>IF(OR(P56="",P57=""),"",P56+P57)</f>
        <v>2</v>
      </c>
      <c r="O56" s="580"/>
      <c r="P56" s="151">
        <v>0</v>
      </c>
      <c r="Q56" s="152" t="s">
        <v>29</v>
      </c>
      <c r="R56" s="151">
        <v>0</v>
      </c>
      <c r="S56" s="579">
        <f t="shared" ref="S56" si="3">IF(OR(R56="",R57=""),"",R56+R57)</f>
        <v>0</v>
      </c>
      <c r="T56" s="580"/>
      <c r="U56" s="561" t="s">
        <v>234</v>
      </c>
      <c r="V56" s="562"/>
      <c r="W56" s="562"/>
      <c r="X56" s="562"/>
      <c r="Y56" s="562"/>
      <c r="Z56" s="562"/>
      <c r="AA56" s="549" t="s">
        <v>235</v>
      </c>
      <c r="AB56" s="550"/>
      <c r="AC56" s="553" t="s">
        <v>236</v>
      </c>
      <c r="AD56" s="554"/>
      <c r="AE56" s="554"/>
      <c r="AF56" s="554"/>
      <c r="AG56" s="554"/>
      <c r="AH56" s="550"/>
      <c r="AJ56" s="146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09"/>
      <c r="AW56" s="141"/>
      <c r="AX56" s="141"/>
      <c r="AY56" s="141"/>
      <c r="AZ56" s="141"/>
      <c r="BA56" s="153"/>
      <c r="BB56" s="141"/>
      <c r="BC56" s="139"/>
      <c r="BD56" s="139"/>
      <c r="BE56" s="139"/>
      <c r="BF56" s="139"/>
      <c r="BG56" s="139"/>
      <c r="BH56" s="139"/>
      <c r="BI56" s="146"/>
      <c r="BJ56" s="146"/>
    </row>
    <row r="57" spans="2:62" ht="11.4" customHeight="1" x14ac:dyDescent="0.45">
      <c r="B57" s="566"/>
      <c r="C57" s="569"/>
      <c r="D57" s="569"/>
      <c r="E57" s="570"/>
      <c r="F57" s="555"/>
      <c r="G57" s="572"/>
      <c r="H57" s="576"/>
      <c r="I57" s="577"/>
      <c r="J57" s="577"/>
      <c r="K57" s="577"/>
      <c r="L57" s="577"/>
      <c r="M57" s="578"/>
      <c r="N57" s="581"/>
      <c r="O57" s="582"/>
      <c r="P57" s="154">
        <v>2</v>
      </c>
      <c r="Q57" s="155" t="s">
        <v>29</v>
      </c>
      <c r="R57" s="154">
        <v>0</v>
      </c>
      <c r="S57" s="581"/>
      <c r="T57" s="582"/>
      <c r="U57" s="563"/>
      <c r="V57" s="564"/>
      <c r="W57" s="564"/>
      <c r="X57" s="564"/>
      <c r="Y57" s="564"/>
      <c r="Z57" s="564"/>
      <c r="AA57" s="551"/>
      <c r="AB57" s="552"/>
      <c r="AC57" s="555"/>
      <c r="AD57" s="556"/>
      <c r="AE57" s="556"/>
      <c r="AF57" s="556"/>
      <c r="AG57" s="556"/>
      <c r="AH57" s="552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09"/>
      <c r="AW57" s="141"/>
      <c r="AX57" s="141"/>
      <c r="AY57" s="141"/>
      <c r="AZ57" s="141"/>
      <c r="BA57" s="153"/>
      <c r="BB57" s="141"/>
      <c r="BC57" s="139"/>
      <c r="BD57" s="139"/>
      <c r="BE57" s="139"/>
      <c r="BF57" s="139"/>
      <c r="BG57" s="139"/>
      <c r="BH57" s="139"/>
      <c r="BI57" s="146"/>
      <c r="BJ57" s="146"/>
    </row>
    <row r="58" spans="2:62" ht="11.4" customHeight="1" x14ac:dyDescent="0.45">
      <c r="B58" s="112"/>
      <c r="C58" s="139"/>
      <c r="D58" s="139"/>
      <c r="E58" s="139"/>
      <c r="F58" s="108" t="s">
        <v>41</v>
      </c>
      <c r="O58" s="156"/>
      <c r="P58" s="145"/>
      <c r="Q58" s="157" t="s">
        <v>42</v>
      </c>
      <c r="R58" s="145"/>
      <c r="S58" s="156"/>
      <c r="U58" s="108" t="s">
        <v>41</v>
      </c>
      <c r="AC58" s="139"/>
      <c r="AD58" s="139"/>
      <c r="AE58" s="139"/>
      <c r="AF58" s="139"/>
      <c r="AG58" s="158"/>
      <c r="AH58" s="139"/>
      <c r="AJ58" s="147"/>
      <c r="AK58" s="135"/>
      <c r="AW58" s="159"/>
      <c r="AY58" s="141"/>
      <c r="BA58" s="159"/>
      <c r="BC58" s="135"/>
      <c r="BI58" s="135"/>
      <c r="BJ58" s="135"/>
    </row>
    <row r="59" spans="2:62" ht="11.4" customHeight="1" x14ac:dyDescent="0.45">
      <c r="B59" s="112"/>
      <c r="C59" s="139"/>
      <c r="D59" s="139"/>
      <c r="E59" s="139"/>
      <c r="F59" s="139"/>
      <c r="Q59" s="141"/>
      <c r="AC59" s="139"/>
      <c r="AD59" s="139"/>
      <c r="AE59" s="139"/>
      <c r="AF59" s="139"/>
      <c r="AG59" s="158"/>
      <c r="AH59" s="139"/>
      <c r="AJ59" s="147"/>
      <c r="AK59" s="135"/>
      <c r="AW59" s="159"/>
      <c r="AY59" s="141"/>
      <c r="BA59" s="159"/>
      <c r="BI59" s="135"/>
      <c r="BJ59" s="135"/>
    </row>
    <row r="60" spans="2:62" ht="11.4" customHeight="1" x14ac:dyDescent="0.45">
      <c r="B60" s="565" t="s">
        <v>222</v>
      </c>
      <c r="C60" s="567" t="s">
        <v>237</v>
      </c>
      <c r="D60" s="567"/>
      <c r="E60" s="568"/>
      <c r="F60" s="553" t="s">
        <v>238</v>
      </c>
      <c r="G60" s="571"/>
      <c r="H60" s="573" t="s">
        <v>214</v>
      </c>
      <c r="I60" s="574"/>
      <c r="J60" s="574"/>
      <c r="K60" s="574"/>
      <c r="L60" s="574"/>
      <c r="M60" s="575"/>
      <c r="N60" s="579">
        <f>IF(OR(P60="",P61=""),"",P60+P61)</f>
        <v>1</v>
      </c>
      <c r="O60" s="580"/>
      <c r="P60" s="151">
        <v>1</v>
      </c>
      <c r="Q60" s="152" t="s">
        <v>29</v>
      </c>
      <c r="R60" s="151">
        <v>0</v>
      </c>
      <c r="S60" s="579">
        <f t="shared" ref="S60" si="4">IF(OR(R60="",R61=""),"",R60+R61)</f>
        <v>0</v>
      </c>
      <c r="T60" s="580"/>
      <c r="U60" s="561" t="s">
        <v>239</v>
      </c>
      <c r="V60" s="562"/>
      <c r="W60" s="562"/>
      <c r="X60" s="562"/>
      <c r="Y60" s="562"/>
      <c r="Z60" s="562"/>
      <c r="AA60" s="549" t="s">
        <v>240</v>
      </c>
      <c r="AB60" s="550"/>
      <c r="AC60" s="553" t="s">
        <v>241</v>
      </c>
      <c r="AD60" s="554"/>
      <c r="AE60" s="554"/>
      <c r="AF60" s="554"/>
      <c r="AG60" s="554"/>
      <c r="AH60" s="550"/>
      <c r="AV60" s="109"/>
      <c r="AW60" s="141"/>
      <c r="AX60" s="141"/>
      <c r="AY60" s="141"/>
      <c r="AZ60" s="141"/>
      <c r="BA60" s="153"/>
      <c r="BB60" s="141"/>
      <c r="BC60" s="139"/>
      <c r="BD60" s="139"/>
      <c r="BE60" s="139"/>
      <c r="BF60" s="139"/>
      <c r="BG60" s="139"/>
      <c r="BH60" s="139"/>
      <c r="BI60" s="146"/>
      <c r="BJ60" s="146"/>
    </row>
    <row r="61" spans="2:62" ht="11.4" customHeight="1" x14ac:dyDescent="0.45">
      <c r="B61" s="566"/>
      <c r="C61" s="569"/>
      <c r="D61" s="569"/>
      <c r="E61" s="570"/>
      <c r="F61" s="555"/>
      <c r="G61" s="572"/>
      <c r="H61" s="576"/>
      <c r="I61" s="577"/>
      <c r="J61" s="577"/>
      <c r="K61" s="577"/>
      <c r="L61" s="577"/>
      <c r="M61" s="578"/>
      <c r="N61" s="581"/>
      <c r="O61" s="582"/>
      <c r="P61" s="154">
        <v>0</v>
      </c>
      <c r="Q61" s="155" t="s">
        <v>29</v>
      </c>
      <c r="R61" s="154">
        <v>0</v>
      </c>
      <c r="S61" s="581"/>
      <c r="T61" s="582"/>
      <c r="U61" s="563"/>
      <c r="V61" s="564"/>
      <c r="W61" s="564"/>
      <c r="X61" s="564"/>
      <c r="Y61" s="564"/>
      <c r="Z61" s="564"/>
      <c r="AA61" s="551"/>
      <c r="AB61" s="552"/>
      <c r="AC61" s="555"/>
      <c r="AD61" s="556"/>
      <c r="AE61" s="556"/>
      <c r="AF61" s="556"/>
      <c r="AG61" s="556"/>
      <c r="AH61" s="552"/>
      <c r="AV61" s="109"/>
      <c r="AW61" s="141"/>
      <c r="AX61" s="141"/>
      <c r="AY61" s="141"/>
      <c r="AZ61" s="141"/>
      <c r="BA61" s="153"/>
      <c r="BB61" s="141"/>
      <c r="BC61" s="139"/>
      <c r="BD61" s="139"/>
      <c r="BE61" s="139"/>
      <c r="BF61" s="139"/>
      <c r="BG61" s="139"/>
      <c r="BH61" s="139"/>
      <c r="BI61" s="146"/>
      <c r="BJ61" s="146"/>
    </row>
    <row r="62" spans="2:62" ht="11.4" customHeight="1" x14ac:dyDescent="0.45">
      <c r="F62" s="108" t="s">
        <v>41</v>
      </c>
      <c r="O62" s="156"/>
      <c r="P62" s="145"/>
      <c r="Q62" s="157" t="s">
        <v>42</v>
      </c>
      <c r="R62" s="145"/>
      <c r="S62" s="156"/>
      <c r="U62" s="108" t="s">
        <v>41</v>
      </c>
      <c r="AC62" s="108" t="s">
        <v>43</v>
      </c>
      <c r="AY62" s="141"/>
      <c r="BC62" s="135"/>
      <c r="BI62" s="135"/>
      <c r="BJ62" s="135"/>
    </row>
    <row r="63" spans="2:62" ht="11.4" customHeight="1" x14ac:dyDescent="0.45">
      <c r="C63" s="135"/>
      <c r="D63" s="135"/>
      <c r="E63" s="135"/>
      <c r="F63" s="135"/>
      <c r="G63" s="135"/>
      <c r="H63" s="135"/>
      <c r="U63" s="135"/>
      <c r="V63" s="135"/>
    </row>
    <row r="64" spans="2:62" ht="11.4" customHeight="1" x14ac:dyDescent="0.45">
      <c r="B64" s="565" t="s">
        <v>185</v>
      </c>
      <c r="C64" s="567" t="s">
        <v>242</v>
      </c>
      <c r="D64" s="567"/>
      <c r="E64" s="568"/>
      <c r="F64" s="553" t="s">
        <v>243</v>
      </c>
      <c r="G64" s="571"/>
      <c r="H64" s="573" t="s">
        <v>216</v>
      </c>
      <c r="I64" s="574"/>
      <c r="J64" s="574"/>
      <c r="K64" s="574"/>
      <c r="L64" s="574"/>
      <c r="M64" s="575"/>
      <c r="N64" s="579">
        <f>IF(OR(P64="",P65=""),"",P64+P65)</f>
        <v>0</v>
      </c>
      <c r="O64" s="580"/>
      <c r="P64" s="151">
        <v>0</v>
      </c>
      <c r="Q64" s="152" t="s">
        <v>29</v>
      </c>
      <c r="R64" s="151">
        <v>1</v>
      </c>
      <c r="S64" s="579">
        <f t="shared" ref="S64" si="5">IF(OR(R64="",R65=""),"",R64+R65)</f>
        <v>3</v>
      </c>
      <c r="T64" s="580"/>
      <c r="U64" s="561" t="s">
        <v>214</v>
      </c>
      <c r="V64" s="562"/>
      <c r="W64" s="562"/>
      <c r="X64" s="562"/>
      <c r="Y64" s="562"/>
      <c r="Z64" s="562"/>
      <c r="AA64" s="549" t="s">
        <v>244</v>
      </c>
      <c r="AB64" s="550"/>
      <c r="AC64" s="553" t="s">
        <v>245</v>
      </c>
      <c r="AD64" s="554"/>
      <c r="AE64" s="554"/>
      <c r="AF64" s="554"/>
      <c r="AG64" s="554"/>
      <c r="AH64" s="550"/>
      <c r="AJ64" s="146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09"/>
      <c r="AW64" s="141"/>
      <c r="AX64" s="141"/>
      <c r="AY64" s="141"/>
      <c r="AZ64" s="141"/>
      <c r="BA64" s="153"/>
      <c r="BB64" s="141"/>
      <c r="BC64" s="139"/>
      <c r="BD64" s="139"/>
      <c r="BE64" s="139"/>
      <c r="BF64" s="139"/>
      <c r="BG64" s="139"/>
      <c r="BH64" s="139"/>
      <c r="BI64" s="146"/>
      <c r="BJ64" s="146"/>
    </row>
    <row r="65" spans="2:62" ht="11.4" customHeight="1" x14ac:dyDescent="0.45">
      <c r="B65" s="566"/>
      <c r="C65" s="569"/>
      <c r="D65" s="569"/>
      <c r="E65" s="570"/>
      <c r="F65" s="555"/>
      <c r="G65" s="572"/>
      <c r="H65" s="576"/>
      <c r="I65" s="577"/>
      <c r="J65" s="577"/>
      <c r="K65" s="577"/>
      <c r="L65" s="577"/>
      <c r="M65" s="578"/>
      <c r="N65" s="581"/>
      <c r="O65" s="582"/>
      <c r="P65" s="154">
        <v>0</v>
      </c>
      <c r="Q65" s="155" t="s">
        <v>29</v>
      </c>
      <c r="R65" s="154">
        <v>2</v>
      </c>
      <c r="S65" s="581"/>
      <c r="T65" s="582"/>
      <c r="U65" s="563"/>
      <c r="V65" s="564"/>
      <c r="W65" s="564"/>
      <c r="X65" s="564"/>
      <c r="Y65" s="564"/>
      <c r="Z65" s="564"/>
      <c r="AA65" s="551"/>
      <c r="AB65" s="552"/>
      <c r="AC65" s="555"/>
      <c r="AD65" s="556"/>
      <c r="AE65" s="556"/>
      <c r="AF65" s="556"/>
      <c r="AG65" s="556"/>
      <c r="AH65" s="552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09"/>
      <c r="AW65" s="141"/>
      <c r="AX65" s="141"/>
      <c r="AY65" s="141"/>
      <c r="AZ65" s="141"/>
      <c r="BA65" s="153"/>
      <c r="BB65" s="141"/>
      <c r="BC65" s="139"/>
      <c r="BD65" s="139"/>
      <c r="BE65" s="139"/>
      <c r="BF65" s="139"/>
      <c r="BG65" s="139"/>
      <c r="BH65" s="139"/>
      <c r="BI65" s="146"/>
      <c r="BJ65" s="146"/>
    </row>
    <row r="66" spans="2:62" ht="11.4" customHeight="1" x14ac:dyDescent="0.45">
      <c r="F66" s="108" t="s">
        <v>41</v>
      </c>
      <c r="O66" s="156"/>
      <c r="P66" s="145"/>
      <c r="Q66" s="157" t="s">
        <v>42</v>
      </c>
      <c r="R66" s="145"/>
      <c r="S66" s="156"/>
      <c r="U66" s="108" t="s">
        <v>41</v>
      </c>
      <c r="AC66" s="108" t="s">
        <v>43</v>
      </c>
      <c r="AJ66" s="135"/>
      <c r="AK66" s="135"/>
      <c r="AY66" s="141"/>
      <c r="BC66" s="135"/>
      <c r="BI66" s="135"/>
      <c r="BJ66" s="135"/>
    </row>
    <row r="67" spans="2:62" ht="20.100000000000001" customHeight="1" x14ac:dyDescent="0.45">
      <c r="C67" s="135"/>
      <c r="D67" s="141"/>
      <c r="E67" s="141"/>
      <c r="F67" s="141"/>
      <c r="Q67" s="141"/>
      <c r="R67" s="161"/>
      <c r="S67" s="141"/>
    </row>
    <row r="68" spans="2:62" ht="20.100000000000001" customHeight="1" x14ac:dyDescent="0.45">
      <c r="C68" s="135"/>
      <c r="D68" s="141"/>
      <c r="E68" s="141"/>
      <c r="F68" s="141"/>
      <c r="N68" s="557" t="s">
        <v>246</v>
      </c>
      <c r="O68" s="557"/>
      <c r="P68" s="557"/>
      <c r="Q68" s="557"/>
      <c r="R68" s="557"/>
      <c r="S68" s="557"/>
      <c r="T68" s="557"/>
    </row>
    <row r="69" spans="2:62" ht="28.8" customHeight="1" x14ac:dyDescent="0.45">
      <c r="B69" s="541" t="s">
        <v>247</v>
      </c>
      <c r="C69" s="542"/>
      <c r="D69" s="543" t="s">
        <v>248</v>
      </c>
      <c r="E69" s="544"/>
      <c r="F69" s="544"/>
      <c r="G69" s="544"/>
      <c r="H69" s="544"/>
      <c r="I69" s="545"/>
      <c r="J69" s="541" t="s">
        <v>249</v>
      </c>
      <c r="K69" s="542"/>
      <c r="L69" s="553" t="s">
        <v>250</v>
      </c>
      <c r="M69" s="554"/>
      <c r="N69" s="554"/>
      <c r="O69" s="554"/>
      <c r="P69" s="554"/>
      <c r="Q69" s="550"/>
      <c r="R69" s="541" t="s">
        <v>251</v>
      </c>
      <c r="S69" s="542"/>
      <c r="T69" s="558" t="s">
        <v>252</v>
      </c>
      <c r="U69" s="559"/>
      <c r="V69" s="559"/>
      <c r="W69" s="559"/>
      <c r="X69" s="559"/>
      <c r="Y69" s="560"/>
      <c r="Z69" s="541" t="s">
        <v>253</v>
      </c>
      <c r="AA69" s="542"/>
      <c r="AB69" s="543" t="s">
        <v>254</v>
      </c>
      <c r="AC69" s="544"/>
      <c r="AD69" s="544"/>
      <c r="AE69" s="544"/>
      <c r="AF69" s="544"/>
      <c r="AG69" s="545"/>
    </row>
    <row r="70" spans="2:62" ht="28.8" customHeight="1" x14ac:dyDescent="0.45">
      <c r="B70" s="541" t="s">
        <v>255</v>
      </c>
      <c r="C70" s="542"/>
      <c r="D70" s="543" t="s">
        <v>256</v>
      </c>
      <c r="E70" s="544"/>
      <c r="F70" s="544"/>
      <c r="G70" s="544"/>
      <c r="H70" s="544"/>
      <c r="I70" s="545"/>
      <c r="J70" s="541" t="s">
        <v>257</v>
      </c>
      <c r="K70" s="542"/>
      <c r="L70" s="543" t="s">
        <v>258</v>
      </c>
      <c r="M70" s="544"/>
      <c r="N70" s="544"/>
      <c r="O70" s="544"/>
      <c r="P70" s="544"/>
      <c r="Q70" s="545"/>
      <c r="R70" s="541" t="s">
        <v>259</v>
      </c>
      <c r="S70" s="542"/>
      <c r="T70" s="543" t="s">
        <v>260</v>
      </c>
      <c r="U70" s="544"/>
      <c r="V70" s="544"/>
      <c r="W70" s="544"/>
      <c r="X70" s="544"/>
      <c r="Y70" s="545"/>
      <c r="Z70" s="541" t="s">
        <v>261</v>
      </c>
      <c r="AA70" s="542"/>
      <c r="AB70" s="543" t="s">
        <v>262</v>
      </c>
      <c r="AC70" s="544"/>
      <c r="AD70" s="544"/>
      <c r="AE70" s="544"/>
      <c r="AF70" s="544"/>
      <c r="AG70" s="545"/>
    </row>
    <row r="71" spans="2:62" ht="28.8" customHeight="1" x14ac:dyDescent="0.45">
      <c r="B71" s="541" t="s">
        <v>263</v>
      </c>
      <c r="C71" s="542"/>
      <c r="D71" s="543" t="s">
        <v>264</v>
      </c>
      <c r="E71" s="544"/>
      <c r="F71" s="544"/>
      <c r="G71" s="544"/>
      <c r="H71" s="544"/>
      <c r="I71" s="545"/>
      <c r="J71" s="541" t="s">
        <v>265</v>
      </c>
      <c r="K71" s="542"/>
      <c r="L71" s="543" t="s">
        <v>266</v>
      </c>
      <c r="M71" s="544"/>
      <c r="N71" s="544"/>
      <c r="O71" s="544"/>
      <c r="P71" s="544"/>
      <c r="Q71" s="545"/>
      <c r="R71" s="541" t="s">
        <v>267</v>
      </c>
      <c r="S71" s="542"/>
      <c r="T71" s="543" t="s">
        <v>268</v>
      </c>
      <c r="U71" s="544"/>
      <c r="V71" s="544"/>
      <c r="W71" s="544"/>
      <c r="X71" s="544"/>
      <c r="Y71" s="545"/>
      <c r="Z71" s="541" t="s">
        <v>269</v>
      </c>
      <c r="AA71" s="542"/>
      <c r="AB71" s="543" t="s">
        <v>270</v>
      </c>
      <c r="AC71" s="544"/>
      <c r="AD71" s="544"/>
      <c r="AE71" s="544"/>
      <c r="AF71" s="544"/>
      <c r="AG71" s="545"/>
    </row>
    <row r="72" spans="2:62" ht="28.8" customHeight="1" x14ac:dyDescent="0.45">
      <c r="B72" s="541" t="s">
        <v>271</v>
      </c>
      <c r="C72" s="542"/>
      <c r="D72" s="546" t="s">
        <v>272</v>
      </c>
      <c r="E72" s="547"/>
      <c r="F72" s="547"/>
      <c r="G72" s="547"/>
      <c r="H72" s="547"/>
      <c r="I72" s="548"/>
      <c r="J72" s="541" t="s">
        <v>273</v>
      </c>
      <c r="K72" s="542"/>
      <c r="L72" s="546" t="s">
        <v>274</v>
      </c>
      <c r="M72" s="547"/>
      <c r="N72" s="547"/>
      <c r="O72" s="547"/>
      <c r="P72" s="547"/>
      <c r="Q72" s="548"/>
      <c r="R72" s="541" t="s">
        <v>275</v>
      </c>
      <c r="S72" s="542"/>
      <c r="T72" s="546" t="s">
        <v>276</v>
      </c>
      <c r="U72" s="547"/>
      <c r="V72" s="547"/>
      <c r="W72" s="547"/>
      <c r="X72" s="547"/>
      <c r="Y72" s="548"/>
      <c r="Z72" s="541" t="s">
        <v>277</v>
      </c>
      <c r="AA72" s="542"/>
      <c r="AB72" s="546" t="s">
        <v>278</v>
      </c>
      <c r="AC72" s="547"/>
      <c r="AD72" s="547"/>
      <c r="AE72" s="547"/>
      <c r="AF72" s="547"/>
      <c r="AG72" s="548"/>
    </row>
  </sheetData>
  <mergeCells count="132">
    <mergeCell ref="Y13:AD14"/>
    <mergeCell ref="AE13:AG14"/>
    <mergeCell ref="S15:S16"/>
    <mergeCell ref="A1:AH1"/>
    <mergeCell ref="A2:AH2"/>
    <mergeCell ref="A3:AH3"/>
    <mergeCell ref="B5:M6"/>
    <mergeCell ref="B7:M8"/>
    <mergeCell ref="V7:V8"/>
    <mergeCell ref="W7:X8"/>
    <mergeCell ref="Y7:AD8"/>
    <mergeCell ref="B18:D19"/>
    <mergeCell ref="E18:K19"/>
    <mergeCell ref="M19:M20"/>
    <mergeCell ref="B20:D21"/>
    <mergeCell ref="E20:K21"/>
    <mergeCell ref="V21:V22"/>
    <mergeCell ref="P11:P12"/>
    <mergeCell ref="V13:V14"/>
    <mergeCell ref="W13:X14"/>
    <mergeCell ref="W21:X22"/>
    <mergeCell ref="Y21:AD22"/>
    <mergeCell ref="AE21:AG22"/>
    <mergeCell ref="S23:S24"/>
    <mergeCell ref="V25:V26"/>
    <mergeCell ref="W25:X26"/>
    <mergeCell ref="Y25:AD26"/>
    <mergeCell ref="V17:V18"/>
    <mergeCell ref="W17:X18"/>
    <mergeCell ref="Y17:AD18"/>
    <mergeCell ref="AE17:AG18"/>
    <mergeCell ref="B38:M39"/>
    <mergeCell ref="Y39:AH40"/>
    <mergeCell ref="B41:E42"/>
    <mergeCell ref="F41:AB42"/>
    <mergeCell ref="AC41:AH41"/>
    <mergeCell ref="AC42:AH42"/>
    <mergeCell ref="P27:P28"/>
    <mergeCell ref="V29:V30"/>
    <mergeCell ref="W29:X30"/>
    <mergeCell ref="Y29:AD30"/>
    <mergeCell ref="S31:S32"/>
    <mergeCell ref="V33:V34"/>
    <mergeCell ref="W33:X34"/>
    <mergeCell ref="Y33:AD34"/>
    <mergeCell ref="U44:Z45"/>
    <mergeCell ref="AA44:AB45"/>
    <mergeCell ref="AC44:AH45"/>
    <mergeCell ref="B48:B49"/>
    <mergeCell ref="C48:E49"/>
    <mergeCell ref="F48:G49"/>
    <mergeCell ref="H48:M49"/>
    <mergeCell ref="N48:O49"/>
    <mergeCell ref="S48:T49"/>
    <mergeCell ref="U48:Z49"/>
    <mergeCell ref="B44:B45"/>
    <mergeCell ref="C44:E45"/>
    <mergeCell ref="F44:G45"/>
    <mergeCell ref="H44:M45"/>
    <mergeCell ref="N44:O45"/>
    <mergeCell ref="S44:T45"/>
    <mergeCell ref="AA48:AB49"/>
    <mergeCell ref="AC48:AH49"/>
    <mergeCell ref="B52:B53"/>
    <mergeCell ref="C52:E53"/>
    <mergeCell ref="F52:G53"/>
    <mergeCell ref="H52:M53"/>
    <mergeCell ref="N52:O53"/>
    <mergeCell ref="S52:T53"/>
    <mergeCell ref="U52:Z53"/>
    <mergeCell ref="AA52:AB53"/>
    <mergeCell ref="AC52:AH53"/>
    <mergeCell ref="B56:B57"/>
    <mergeCell ref="C56:E57"/>
    <mergeCell ref="F56:G57"/>
    <mergeCell ref="H56:M57"/>
    <mergeCell ref="N56:O57"/>
    <mergeCell ref="S56:T57"/>
    <mergeCell ref="U56:Z57"/>
    <mergeCell ref="AA56:AB57"/>
    <mergeCell ref="AC56:AH57"/>
    <mergeCell ref="U60:Z61"/>
    <mergeCell ref="AA60:AB61"/>
    <mergeCell ref="AC60:AH61"/>
    <mergeCell ref="B64:B65"/>
    <mergeCell ref="C64:E65"/>
    <mergeCell ref="F64:G65"/>
    <mergeCell ref="H64:M65"/>
    <mergeCell ref="N64:O65"/>
    <mergeCell ref="S64:T65"/>
    <mergeCell ref="U64:Z65"/>
    <mergeCell ref="B60:B61"/>
    <mergeCell ref="C60:E61"/>
    <mergeCell ref="F60:G61"/>
    <mergeCell ref="H60:M61"/>
    <mergeCell ref="N60:O61"/>
    <mergeCell ref="S60:T61"/>
    <mergeCell ref="AA64:AB65"/>
    <mergeCell ref="AC64:AH65"/>
    <mergeCell ref="N68:T68"/>
    <mergeCell ref="B69:C69"/>
    <mergeCell ref="D69:I69"/>
    <mergeCell ref="J69:K69"/>
    <mergeCell ref="L69:Q69"/>
    <mergeCell ref="R69:S69"/>
    <mergeCell ref="T69:Y69"/>
    <mergeCell ref="Z69:AA69"/>
    <mergeCell ref="AB69:AG69"/>
    <mergeCell ref="B70:C70"/>
    <mergeCell ref="D70:I70"/>
    <mergeCell ref="J70:K70"/>
    <mergeCell ref="L70:Q70"/>
    <mergeCell ref="R70:S70"/>
    <mergeCell ref="T70:Y70"/>
    <mergeCell ref="Z70:AA70"/>
    <mergeCell ref="AB70:AG70"/>
    <mergeCell ref="Z71:AA71"/>
    <mergeCell ref="AB71:AG71"/>
    <mergeCell ref="B72:C72"/>
    <mergeCell ref="D72:I72"/>
    <mergeCell ref="J72:K72"/>
    <mergeCell ref="L72:Q72"/>
    <mergeCell ref="R72:S72"/>
    <mergeCell ref="T72:Y72"/>
    <mergeCell ref="Z72:AA72"/>
    <mergeCell ref="AB72:AG72"/>
    <mergeCell ref="B71:C71"/>
    <mergeCell ref="D71:I71"/>
    <mergeCell ref="J71:K71"/>
    <mergeCell ref="L71:Q71"/>
    <mergeCell ref="R71:S71"/>
    <mergeCell ref="T71:Y71"/>
  </mergeCells>
  <phoneticPr fontId="21"/>
  <printOptions horizontalCentered="1"/>
  <pageMargins left="0" right="0" top="0.39305555555555599" bottom="0.196527777777778" header="0.31458333333333299" footer="0.31458333333333299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8D47-3ADA-4607-8BBE-CDCAD859B6D3}">
  <sheetPr>
    <tabColor rgb="FFFFFF00"/>
  </sheetPr>
  <dimension ref="A1:BJ65"/>
  <sheetViews>
    <sheetView view="pageBreakPreview" topLeftCell="A52" zoomScaleNormal="100" zoomScaleSheetLayoutView="100" workbookViewId="0">
      <selection sqref="A1:AH1"/>
    </sheetView>
  </sheetViews>
  <sheetFormatPr defaultColWidth="2.8984375" defaultRowHeight="18" x14ac:dyDescent="0.45"/>
  <cols>
    <col min="1" max="33" width="2.8984375" style="108" customWidth="1"/>
    <col min="34" max="16384" width="2.8984375" style="108"/>
  </cols>
  <sheetData>
    <row r="1" spans="1:34" ht="18.600000000000001" customHeight="1" x14ac:dyDescent="0.45">
      <c r="A1" s="638" t="s">
        <v>205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9"/>
    </row>
    <row r="2" spans="1:34" ht="18.600000000000001" customHeight="1" x14ac:dyDescent="0.45">
      <c r="A2" s="597" t="s">
        <v>279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640"/>
    </row>
    <row r="3" spans="1:34" ht="13.5" customHeight="1" x14ac:dyDescent="0.45">
      <c r="A3" s="628" t="s">
        <v>44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</row>
    <row r="4" spans="1:34" ht="11.4" customHeight="1" x14ac:dyDescent="0.45"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4" ht="10.199999999999999" customHeight="1" x14ac:dyDescent="0.45">
      <c r="B5" s="641" t="s">
        <v>280</v>
      </c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3"/>
      <c r="S5" s="109"/>
      <c r="V5" s="110"/>
      <c r="W5" s="110"/>
      <c r="X5" s="110"/>
      <c r="Y5" s="111"/>
      <c r="Z5" s="111"/>
      <c r="AA5" s="111"/>
      <c r="AB5" s="111"/>
      <c r="AC5" s="111"/>
      <c r="AD5" s="111"/>
      <c r="AE5" s="112"/>
      <c r="AF5" s="112"/>
      <c r="AG5" s="112"/>
    </row>
    <row r="6" spans="1:34" ht="10.199999999999999" customHeight="1" x14ac:dyDescent="0.45">
      <c r="B6" s="610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644"/>
      <c r="S6" s="109"/>
      <c r="V6" s="110"/>
      <c r="W6" s="113"/>
      <c r="X6" s="113"/>
      <c r="Y6" s="114"/>
      <c r="Z6" s="114"/>
      <c r="AA6" s="114"/>
      <c r="AB6" s="114"/>
      <c r="AC6" s="114"/>
      <c r="AD6" s="114"/>
      <c r="AE6" s="112"/>
      <c r="AF6" s="112"/>
      <c r="AG6" s="112"/>
    </row>
    <row r="7" spans="1:34" ht="10.199999999999999" customHeight="1" thickBot="1" x14ac:dyDescent="0.5">
      <c r="B7" s="645" t="s">
        <v>281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7"/>
      <c r="P7" s="109"/>
      <c r="T7" s="115"/>
      <c r="V7" s="599">
        <v>1</v>
      </c>
      <c r="W7" s="600" t="s">
        <v>282</v>
      </c>
      <c r="X7" s="625"/>
      <c r="Y7" s="651" t="s">
        <v>283</v>
      </c>
      <c r="Z7" s="652"/>
      <c r="AA7" s="652"/>
      <c r="AB7" s="652"/>
      <c r="AC7" s="652"/>
      <c r="AD7" s="652"/>
    </row>
    <row r="8" spans="1:34" ht="10.199999999999999" customHeight="1" thickTop="1" x14ac:dyDescent="0.45">
      <c r="B8" s="648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50"/>
      <c r="P8" s="162"/>
      <c r="Q8" s="118"/>
      <c r="R8" s="118"/>
      <c r="S8" s="118"/>
      <c r="T8" s="119"/>
      <c r="U8" s="118"/>
      <c r="V8" s="599"/>
      <c r="W8" s="602"/>
      <c r="X8" s="626"/>
      <c r="Y8" s="653"/>
      <c r="Z8" s="654"/>
      <c r="AA8" s="654"/>
      <c r="AB8" s="654"/>
      <c r="AC8" s="654"/>
      <c r="AD8" s="654"/>
    </row>
    <row r="9" spans="1:34" ht="10.199999999999999" customHeight="1" x14ac:dyDescent="0.4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P9" s="124"/>
      <c r="S9" s="109"/>
      <c r="T9" s="115"/>
      <c r="V9" s="110"/>
      <c r="W9" s="111"/>
      <c r="X9" s="111"/>
      <c r="Y9" s="111"/>
      <c r="Z9" s="111"/>
      <c r="AA9" s="111"/>
      <c r="AB9" s="111"/>
      <c r="AC9" s="111"/>
      <c r="AD9" s="111"/>
      <c r="AE9" s="112"/>
      <c r="AF9" s="121"/>
    </row>
    <row r="10" spans="1:34" ht="10.199999999999999" customHeight="1" x14ac:dyDescent="0.45">
      <c r="P10" s="124"/>
      <c r="S10" s="109"/>
      <c r="T10" s="112"/>
      <c r="V10" s="110"/>
      <c r="W10" s="111"/>
      <c r="X10" s="111"/>
      <c r="Y10" s="111"/>
      <c r="Z10" s="111"/>
      <c r="AA10" s="111"/>
      <c r="AB10" s="111"/>
      <c r="AC10" s="111"/>
      <c r="AD10" s="111"/>
      <c r="AE10" s="112"/>
      <c r="AF10" s="121"/>
    </row>
    <row r="11" spans="1:34" ht="10.199999999999999" customHeight="1" thickBot="1" x14ac:dyDescent="0.5">
      <c r="H11" s="109"/>
      <c r="P11" s="610" t="s">
        <v>183</v>
      </c>
      <c r="Q11" s="112"/>
      <c r="T11" s="112"/>
      <c r="V11" s="110"/>
      <c r="W11" s="110"/>
      <c r="X11" s="110"/>
      <c r="Y11" s="111"/>
      <c r="Z11" s="111"/>
      <c r="AA11" s="111"/>
      <c r="AB11" s="111"/>
      <c r="AC11" s="111"/>
      <c r="AD11" s="111"/>
    </row>
    <row r="12" spans="1:34" ht="10.199999999999999" customHeight="1" thickTop="1" x14ac:dyDescent="0.45">
      <c r="H12" s="109"/>
      <c r="O12" s="132"/>
      <c r="P12" s="598"/>
      <c r="Q12" s="115"/>
      <c r="T12" s="112"/>
      <c r="V12" s="110"/>
      <c r="W12" s="110"/>
      <c r="X12" s="110"/>
      <c r="Y12" s="111"/>
      <c r="Z12" s="111"/>
      <c r="AA12" s="111"/>
      <c r="AB12" s="111"/>
      <c r="AC12" s="111"/>
      <c r="AD12" s="111"/>
    </row>
    <row r="13" spans="1:34" ht="10.199999999999999" customHeight="1" x14ac:dyDescent="0.45">
      <c r="L13" s="109"/>
      <c r="O13" s="116"/>
      <c r="Q13" s="115"/>
      <c r="T13" s="112"/>
      <c r="V13" s="599">
        <v>2</v>
      </c>
      <c r="W13" s="600" t="s">
        <v>284</v>
      </c>
      <c r="X13" s="601"/>
      <c r="Y13" s="604" t="s">
        <v>285</v>
      </c>
      <c r="Z13" s="605"/>
      <c r="AA13" s="605"/>
      <c r="AB13" s="605"/>
      <c r="AC13" s="605"/>
      <c r="AD13" s="606"/>
    </row>
    <row r="14" spans="1:34" ht="10.199999999999999" customHeight="1" x14ac:dyDescent="0.45">
      <c r="L14" s="109"/>
      <c r="O14" s="116"/>
      <c r="Q14" s="112"/>
      <c r="S14" s="125"/>
      <c r="T14" s="126"/>
      <c r="U14" s="127"/>
      <c r="V14" s="599"/>
      <c r="W14" s="602"/>
      <c r="X14" s="603"/>
      <c r="Y14" s="607"/>
      <c r="Z14" s="608"/>
      <c r="AA14" s="608"/>
      <c r="AB14" s="608"/>
      <c r="AC14" s="608"/>
      <c r="AD14" s="609"/>
    </row>
    <row r="15" spans="1:34" ht="10.199999999999999" customHeight="1" thickBot="1" x14ac:dyDescent="0.5">
      <c r="O15" s="116"/>
      <c r="P15" s="109"/>
      <c r="Q15" s="112"/>
      <c r="S15" s="610" t="s">
        <v>180</v>
      </c>
      <c r="T15" s="112"/>
      <c r="U15" s="129"/>
      <c r="V15" s="110"/>
      <c r="W15" s="111"/>
      <c r="X15" s="111"/>
      <c r="Y15" s="111"/>
      <c r="Z15" s="111"/>
      <c r="AA15" s="111"/>
      <c r="AB15" s="111"/>
      <c r="AC15" s="111"/>
      <c r="AD15" s="111"/>
      <c r="AE15" s="112"/>
      <c r="AF15" s="130"/>
    </row>
    <row r="16" spans="1:34" ht="10.199999999999999" customHeight="1" thickTop="1" x14ac:dyDescent="0.45">
      <c r="P16" s="117"/>
      <c r="Q16" s="131"/>
      <c r="R16" s="132"/>
      <c r="S16" s="598"/>
      <c r="T16" s="112"/>
      <c r="U16" s="129"/>
      <c r="V16" s="110"/>
      <c r="W16" s="111"/>
      <c r="X16" s="111"/>
      <c r="Y16" s="111"/>
      <c r="Z16" s="111"/>
      <c r="AA16" s="111"/>
      <c r="AB16" s="111"/>
      <c r="AC16" s="111"/>
      <c r="AD16" s="111"/>
      <c r="AE16" s="112"/>
      <c r="AF16" s="130"/>
    </row>
    <row r="17" spans="1:33" ht="10.199999999999999" customHeight="1" thickBot="1" x14ac:dyDescent="0.5">
      <c r="Q17" s="112"/>
      <c r="R17" s="116"/>
      <c r="T17" s="112"/>
      <c r="V17" s="637" t="s">
        <v>182</v>
      </c>
      <c r="W17" s="611" t="s">
        <v>286</v>
      </c>
      <c r="X17" s="656"/>
      <c r="Y17" s="615" t="s">
        <v>287</v>
      </c>
      <c r="Z17" s="616"/>
      <c r="AA17" s="616"/>
      <c r="AB17" s="616"/>
      <c r="AC17" s="616"/>
      <c r="AD17" s="616"/>
      <c r="AE17" s="565" t="s">
        <v>219</v>
      </c>
      <c r="AF17" s="621"/>
      <c r="AG17" s="622"/>
    </row>
    <row r="18" spans="1:33" ht="10.199999999999999" customHeight="1" thickTop="1" x14ac:dyDescent="0.45">
      <c r="A18" s="133"/>
      <c r="B18" s="635" t="s">
        <v>288</v>
      </c>
      <c r="C18" s="635"/>
      <c r="D18" s="635"/>
      <c r="E18" s="590" t="s">
        <v>289</v>
      </c>
      <c r="F18" s="554"/>
      <c r="G18" s="554"/>
      <c r="H18" s="554"/>
      <c r="I18" s="554"/>
      <c r="J18" s="554"/>
      <c r="K18" s="545"/>
      <c r="M18" s="115"/>
      <c r="O18" s="112"/>
      <c r="S18" s="118"/>
      <c r="T18" s="118"/>
      <c r="U18" s="118"/>
      <c r="V18" s="637"/>
      <c r="W18" s="613"/>
      <c r="X18" s="657"/>
      <c r="Y18" s="618"/>
      <c r="Z18" s="619"/>
      <c r="AA18" s="619"/>
      <c r="AB18" s="619"/>
      <c r="AC18" s="619"/>
      <c r="AD18" s="619"/>
      <c r="AE18" s="566"/>
      <c r="AF18" s="623"/>
      <c r="AG18" s="624"/>
    </row>
    <row r="19" spans="1:33" ht="10.199999999999999" customHeight="1" x14ac:dyDescent="0.45">
      <c r="A19" s="135"/>
      <c r="B19" s="636"/>
      <c r="C19" s="636"/>
      <c r="D19" s="636"/>
      <c r="E19" s="555"/>
      <c r="F19" s="556"/>
      <c r="G19" s="556"/>
      <c r="H19" s="556"/>
      <c r="I19" s="556"/>
      <c r="J19" s="556"/>
      <c r="K19" s="594"/>
      <c r="L19" s="124"/>
      <c r="M19" s="598"/>
      <c r="N19" s="133"/>
      <c r="O19" s="112"/>
      <c r="V19" s="111"/>
      <c r="W19" s="111"/>
      <c r="X19" s="111"/>
      <c r="Y19" s="111"/>
      <c r="Z19" s="111"/>
      <c r="AA19" s="111"/>
      <c r="AB19" s="111"/>
      <c r="AC19" s="111"/>
      <c r="AD19" s="111"/>
      <c r="AF19" s="112"/>
    </row>
    <row r="20" spans="1:33" ht="10.199999999999999" customHeight="1" x14ac:dyDescent="0.45">
      <c r="B20" s="635" t="s">
        <v>290</v>
      </c>
      <c r="C20" s="635"/>
      <c r="D20" s="635"/>
      <c r="E20" s="590" t="s">
        <v>291</v>
      </c>
      <c r="F20" s="554"/>
      <c r="G20" s="554"/>
      <c r="H20" s="554"/>
      <c r="I20" s="554"/>
      <c r="J20" s="554"/>
      <c r="K20" s="545"/>
      <c r="L20" s="124"/>
      <c r="M20" s="598"/>
      <c r="N20" s="133"/>
      <c r="O20" s="112"/>
      <c r="V20" s="111"/>
      <c r="W20" s="110"/>
      <c r="X20" s="111"/>
      <c r="Y20" s="111"/>
      <c r="Z20" s="111"/>
      <c r="AA20" s="111"/>
      <c r="AB20" s="111"/>
      <c r="AC20" s="111"/>
      <c r="AD20" s="111"/>
      <c r="AF20" s="112"/>
    </row>
    <row r="21" spans="1:33" ht="10.199999999999999" customHeight="1" thickBot="1" x14ac:dyDescent="0.5">
      <c r="B21" s="636"/>
      <c r="C21" s="636"/>
      <c r="D21" s="636"/>
      <c r="E21" s="555"/>
      <c r="F21" s="556"/>
      <c r="G21" s="556"/>
      <c r="H21" s="556"/>
      <c r="I21" s="556"/>
      <c r="J21" s="556"/>
      <c r="K21" s="594"/>
      <c r="M21" s="115"/>
      <c r="O21" s="112"/>
      <c r="V21" s="599">
        <v>4</v>
      </c>
      <c r="W21" s="600" t="s">
        <v>292</v>
      </c>
      <c r="X21" s="601"/>
      <c r="Y21" s="604" t="s">
        <v>158</v>
      </c>
      <c r="Z21" s="605"/>
      <c r="AA21" s="605"/>
      <c r="AB21" s="605"/>
      <c r="AC21" s="605"/>
      <c r="AD21" s="606"/>
      <c r="AF21" s="112"/>
    </row>
    <row r="22" spans="1:33" ht="10.199999999999999" customHeight="1" thickTop="1" x14ac:dyDescent="0.45">
      <c r="A22" s="137"/>
      <c r="B22" s="137"/>
      <c r="C22" s="137"/>
      <c r="D22" s="138"/>
      <c r="E22" s="138"/>
      <c r="F22" s="138"/>
      <c r="G22" s="138"/>
      <c r="H22" s="139"/>
      <c r="I22" s="139"/>
      <c r="L22" s="109"/>
      <c r="P22" s="109"/>
      <c r="Q22" s="112"/>
      <c r="R22" s="116"/>
      <c r="S22" s="118"/>
      <c r="T22" s="131"/>
      <c r="U22" s="118"/>
      <c r="V22" s="599"/>
      <c r="W22" s="602"/>
      <c r="X22" s="603"/>
      <c r="Y22" s="607"/>
      <c r="Z22" s="608"/>
      <c r="AA22" s="608"/>
      <c r="AB22" s="608"/>
      <c r="AC22" s="608"/>
      <c r="AD22" s="609"/>
      <c r="AE22" s="112"/>
    </row>
    <row r="23" spans="1:33" ht="10.199999999999999" customHeight="1" thickBot="1" x14ac:dyDescent="0.5">
      <c r="A23" s="141"/>
      <c r="B23" s="141"/>
      <c r="C23" s="141"/>
      <c r="D23" s="139"/>
      <c r="E23" s="139"/>
      <c r="F23" s="139"/>
      <c r="G23" s="139"/>
      <c r="H23" s="139"/>
      <c r="I23" s="139"/>
      <c r="L23" s="109"/>
      <c r="P23" s="122"/>
      <c r="Q23" s="142"/>
      <c r="R23" s="123"/>
      <c r="S23" s="598" t="s">
        <v>181</v>
      </c>
      <c r="T23" s="112"/>
      <c r="V23" s="110"/>
      <c r="W23" s="110"/>
      <c r="X23" s="110"/>
      <c r="Y23" s="111"/>
      <c r="Z23" s="111"/>
      <c r="AA23" s="111"/>
      <c r="AB23" s="111"/>
      <c r="AC23" s="111"/>
      <c r="AD23" s="111"/>
    </row>
    <row r="24" spans="1:33" ht="10.199999999999999" customHeight="1" thickTop="1" x14ac:dyDescent="0.45">
      <c r="A24" s="141"/>
      <c r="B24" s="141"/>
      <c r="C24" s="141"/>
      <c r="D24" s="139"/>
      <c r="E24" s="139"/>
      <c r="F24" s="139"/>
      <c r="G24" s="139"/>
      <c r="H24" s="139"/>
      <c r="I24" s="139"/>
      <c r="O24" s="116"/>
      <c r="Q24" s="112"/>
      <c r="S24" s="610"/>
      <c r="T24" s="112"/>
      <c r="V24" s="110"/>
      <c r="W24" s="113"/>
      <c r="X24" s="113"/>
      <c r="Y24" s="114"/>
      <c r="Z24" s="114"/>
      <c r="AA24" s="114"/>
      <c r="AB24" s="114"/>
      <c r="AC24" s="114"/>
      <c r="AD24" s="114"/>
    </row>
    <row r="25" spans="1:33" ht="10.199999999999999" customHeight="1" x14ac:dyDescent="0.45">
      <c r="A25" s="141"/>
      <c r="O25" s="116"/>
      <c r="Q25" s="112"/>
      <c r="S25" s="143"/>
      <c r="T25" s="144"/>
      <c r="U25" s="145"/>
      <c r="V25" s="599">
        <v>5</v>
      </c>
      <c r="W25" s="600" t="s">
        <v>293</v>
      </c>
      <c r="X25" s="601"/>
      <c r="Y25" s="604" t="s">
        <v>294</v>
      </c>
      <c r="Z25" s="605"/>
      <c r="AA25" s="605"/>
      <c r="AB25" s="605"/>
      <c r="AC25" s="605"/>
      <c r="AD25" s="606"/>
      <c r="AE25" s="112"/>
    </row>
    <row r="26" spans="1:33" ht="10.199999999999999" customHeight="1" x14ac:dyDescent="0.45">
      <c r="A26" s="141"/>
      <c r="O26" s="116"/>
      <c r="Q26" s="112"/>
      <c r="T26" s="112"/>
      <c r="V26" s="599"/>
      <c r="W26" s="602"/>
      <c r="X26" s="603"/>
      <c r="Y26" s="607"/>
      <c r="Z26" s="608"/>
      <c r="AA26" s="608"/>
      <c r="AB26" s="608"/>
      <c r="AC26" s="608"/>
      <c r="AD26" s="609"/>
      <c r="AE26" s="112"/>
    </row>
    <row r="27" spans="1:33" ht="10.199999999999999" customHeight="1" thickBot="1" x14ac:dyDescent="0.5">
      <c r="A27" s="141"/>
      <c r="O27" s="123"/>
      <c r="P27" s="597" t="s">
        <v>222</v>
      </c>
      <c r="Q27" s="112"/>
      <c r="R27" s="129"/>
      <c r="T27" s="112"/>
      <c r="V27" s="110"/>
      <c r="W27" s="111"/>
      <c r="X27" s="111"/>
      <c r="Y27" s="111"/>
      <c r="Z27" s="111"/>
      <c r="AA27" s="111"/>
      <c r="AB27" s="111"/>
      <c r="AC27" s="111"/>
      <c r="AD27" s="111"/>
    </row>
    <row r="28" spans="1:33" ht="10.199999999999999" customHeight="1" thickTop="1" x14ac:dyDescent="0.45">
      <c r="A28" s="141"/>
      <c r="B28" s="146"/>
      <c r="C28" s="146"/>
      <c r="D28" s="147"/>
      <c r="E28" s="147"/>
      <c r="F28" s="147"/>
      <c r="G28" s="147"/>
      <c r="H28" s="147"/>
      <c r="I28" s="147"/>
      <c r="J28" s="135"/>
      <c r="K28" s="135"/>
      <c r="L28" s="135"/>
      <c r="O28" s="148"/>
      <c r="P28" s="610"/>
      <c r="Q28" s="112"/>
      <c r="R28" s="129"/>
      <c r="T28" s="112"/>
      <c r="V28" s="110"/>
      <c r="W28" s="111"/>
      <c r="X28" s="111"/>
      <c r="Y28" s="111"/>
      <c r="Z28" s="111"/>
      <c r="AA28" s="111"/>
      <c r="AB28" s="111"/>
      <c r="AC28" s="111"/>
      <c r="AD28" s="111"/>
    </row>
    <row r="29" spans="1:33" ht="10.199999999999999" customHeight="1" x14ac:dyDescent="0.45">
      <c r="A29" s="141"/>
      <c r="B29" s="141"/>
      <c r="C29" s="141"/>
      <c r="D29" s="139"/>
      <c r="E29" s="139"/>
      <c r="F29" s="139"/>
      <c r="G29" s="139"/>
      <c r="H29" s="139"/>
      <c r="I29" s="139"/>
      <c r="P29" s="124"/>
      <c r="Q29" s="112"/>
      <c r="T29" s="112"/>
      <c r="V29" s="599">
        <v>6</v>
      </c>
      <c r="W29" s="600" t="s">
        <v>295</v>
      </c>
      <c r="X29" s="601"/>
      <c r="Y29" s="604" t="s">
        <v>152</v>
      </c>
      <c r="Z29" s="605"/>
      <c r="AA29" s="605"/>
      <c r="AB29" s="605"/>
      <c r="AC29" s="605"/>
      <c r="AD29" s="606"/>
      <c r="AE29" s="112"/>
    </row>
    <row r="30" spans="1:33" ht="10.199999999999999" customHeight="1" x14ac:dyDescent="0.45">
      <c r="A30" s="141"/>
      <c r="B30" s="141"/>
      <c r="C30" s="141"/>
      <c r="D30" s="139"/>
      <c r="E30" s="139"/>
      <c r="F30" s="139"/>
      <c r="G30" s="139"/>
      <c r="H30" s="139"/>
      <c r="I30" s="139"/>
      <c r="P30" s="124"/>
      <c r="Q30" s="115"/>
      <c r="R30" s="148"/>
      <c r="S30" s="127"/>
      <c r="T30" s="126"/>
      <c r="U30" s="127"/>
      <c r="V30" s="599"/>
      <c r="W30" s="602"/>
      <c r="X30" s="603"/>
      <c r="Y30" s="607"/>
      <c r="Z30" s="608"/>
      <c r="AA30" s="608"/>
      <c r="AB30" s="608"/>
      <c r="AC30" s="608"/>
      <c r="AD30" s="609"/>
      <c r="AE30" s="112"/>
    </row>
    <row r="31" spans="1:33" ht="10.199999999999999" customHeight="1" thickBot="1" x14ac:dyDescent="0.5">
      <c r="A31" s="141"/>
      <c r="B31" s="141"/>
      <c r="C31" s="141"/>
      <c r="D31" s="139"/>
      <c r="E31" s="139"/>
      <c r="F31" s="139"/>
      <c r="G31" s="139"/>
      <c r="H31" s="139"/>
      <c r="I31" s="139"/>
      <c r="P31" s="124"/>
      <c r="Q31" s="112"/>
      <c r="R31" s="148"/>
      <c r="S31" s="610" t="s">
        <v>182</v>
      </c>
      <c r="T31" s="112"/>
      <c r="V31" s="110"/>
      <c r="W31" s="111"/>
      <c r="X31" s="111"/>
      <c r="Y31" s="111"/>
      <c r="Z31" s="111"/>
      <c r="AA31" s="111"/>
      <c r="AB31" s="111"/>
      <c r="AC31" s="111"/>
      <c r="AD31" s="111"/>
    </row>
    <row r="32" spans="1:33" ht="10.199999999999999" customHeight="1" thickTop="1" x14ac:dyDescent="0.45">
      <c r="A32" s="141"/>
      <c r="B32" s="141"/>
      <c r="C32" s="141"/>
      <c r="D32" s="139"/>
      <c r="E32" s="139"/>
      <c r="F32" s="139"/>
      <c r="G32" s="139"/>
      <c r="H32" s="139"/>
      <c r="I32" s="139"/>
      <c r="P32" s="118"/>
      <c r="Q32" s="131"/>
      <c r="R32" s="132"/>
      <c r="S32" s="598"/>
      <c r="T32" s="112"/>
      <c r="V32" s="110"/>
      <c r="W32" s="111"/>
      <c r="X32" s="111"/>
      <c r="Y32" s="111"/>
      <c r="Z32" s="111"/>
      <c r="AA32" s="111"/>
      <c r="AB32" s="111"/>
      <c r="AC32" s="111"/>
      <c r="AD32" s="111"/>
    </row>
    <row r="33" spans="1:62" ht="10.199999999999999" customHeight="1" thickBot="1" x14ac:dyDescent="0.5">
      <c r="A33" s="141"/>
      <c r="B33" s="141"/>
      <c r="C33" s="141"/>
      <c r="D33" s="139"/>
      <c r="E33" s="139"/>
      <c r="F33" s="139"/>
      <c r="G33" s="139"/>
      <c r="H33" s="139"/>
      <c r="I33" s="139"/>
      <c r="Q33" s="112"/>
      <c r="R33" s="116"/>
      <c r="S33" s="163"/>
      <c r="T33" s="142"/>
      <c r="U33" s="122"/>
      <c r="V33" s="599">
        <v>7</v>
      </c>
      <c r="W33" s="600" t="s">
        <v>296</v>
      </c>
      <c r="X33" s="601"/>
      <c r="Y33" s="604" t="s">
        <v>142</v>
      </c>
      <c r="Z33" s="605"/>
      <c r="AA33" s="605"/>
      <c r="AB33" s="605"/>
      <c r="AC33" s="605"/>
      <c r="AD33" s="606"/>
      <c r="AE33" s="112"/>
    </row>
    <row r="34" spans="1:62" ht="10.199999999999999" customHeight="1" thickTop="1" x14ac:dyDescent="0.45">
      <c r="Q34" s="115"/>
      <c r="T34" s="115"/>
      <c r="V34" s="599"/>
      <c r="W34" s="602"/>
      <c r="X34" s="603"/>
      <c r="Y34" s="607"/>
      <c r="Z34" s="608"/>
      <c r="AA34" s="608"/>
      <c r="AB34" s="608"/>
      <c r="AC34" s="608"/>
      <c r="AD34" s="609"/>
      <c r="AE34" s="112"/>
    </row>
    <row r="35" spans="1:62" ht="10.199999999999999" customHeight="1" x14ac:dyDescent="0.45">
      <c r="Q35" s="115"/>
      <c r="T35" s="115"/>
      <c r="W35" s="129"/>
      <c r="X35" s="120"/>
      <c r="Y35" s="120"/>
    </row>
    <row r="36" spans="1:62" ht="10.199999999999999" customHeight="1" x14ac:dyDescent="0.45">
      <c r="Q36" s="115"/>
      <c r="T36" s="115"/>
      <c r="W36" s="129"/>
      <c r="X36" s="120"/>
      <c r="Y36" s="120"/>
    </row>
    <row r="37" spans="1:62" ht="10.199999999999999" customHeight="1" x14ac:dyDescent="0.45"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</row>
    <row r="38" spans="1:62" ht="11.4" customHeight="1" x14ac:dyDescent="0.45">
      <c r="B38" s="590" t="s">
        <v>225</v>
      </c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0"/>
      <c r="W38" s="129"/>
    </row>
    <row r="39" spans="1:62" ht="11.4" customHeight="1" x14ac:dyDescent="0.45">
      <c r="B39" s="555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2"/>
      <c r="Y39" s="557" t="s">
        <v>204</v>
      </c>
      <c r="Z39" s="557"/>
      <c r="AA39" s="557"/>
      <c r="AB39" s="557"/>
      <c r="AC39" s="557"/>
      <c r="AD39" s="557"/>
      <c r="AE39" s="557"/>
      <c r="AF39" s="557"/>
      <c r="AG39" s="557"/>
      <c r="AH39" s="557"/>
    </row>
    <row r="40" spans="1:62" ht="9.75" customHeight="1" x14ac:dyDescent="0.45"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</row>
    <row r="41" spans="1:62" x14ac:dyDescent="0.45">
      <c r="B41" s="543" t="s">
        <v>12</v>
      </c>
      <c r="C41" s="544"/>
      <c r="D41" s="544"/>
      <c r="E41" s="545"/>
      <c r="F41" s="543" t="s">
        <v>40</v>
      </c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5"/>
      <c r="AC41" s="541" t="s">
        <v>13</v>
      </c>
      <c r="AD41" s="595"/>
      <c r="AE41" s="595"/>
      <c r="AF41" s="595"/>
      <c r="AG41" s="595"/>
      <c r="AH41" s="596"/>
    </row>
    <row r="42" spans="1:62" x14ac:dyDescent="0.45">
      <c r="B42" s="592"/>
      <c r="C42" s="593"/>
      <c r="D42" s="593"/>
      <c r="E42" s="594"/>
      <c r="F42" s="592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4"/>
      <c r="AC42" s="541" t="s">
        <v>226</v>
      </c>
      <c r="AD42" s="595"/>
      <c r="AE42" s="595"/>
      <c r="AF42" s="595"/>
      <c r="AG42" s="595"/>
      <c r="AH42" s="596"/>
    </row>
    <row r="43" spans="1:62" ht="11.4" customHeight="1" x14ac:dyDescent="0.45">
      <c r="AC43" s="139"/>
      <c r="AD43" s="139"/>
      <c r="AE43" s="139"/>
      <c r="AF43" s="139"/>
      <c r="AG43" s="139"/>
      <c r="AH43" s="139"/>
    </row>
    <row r="44" spans="1:62" ht="13.5" customHeight="1" x14ac:dyDescent="0.45">
      <c r="A44" s="141"/>
      <c r="B44" s="565" t="s">
        <v>15</v>
      </c>
      <c r="C44" s="567" t="s">
        <v>227</v>
      </c>
      <c r="D44" s="567"/>
      <c r="E44" s="568"/>
      <c r="F44" s="553">
        <v>2</v>
      </c>
      <c r="G44" s="571"/>
      <c r="H44" s="573" t="s">
        <v>285</v>
      </c>
      <c r="I44" s="574"/>
      <c r="J44" s="574"/>
      <c r="K44" s="574"/>
      <c r="L44" s="574"/>
      <c r="M44" s="575"/>
      <c r="N44" s="579">
        <f>IF(OR(P44="",P45=""),"",P44+P45)</f>
        <v>0</v>
      </c>
      <c r="O44" s="580"/>
      <c r="P44" s="151">
        <v>0</v>
      </c>
      <c r="Q44" s="152" t="s">
        <v>29</v>
      </c>
      <c r="R44" s="151">
        <v>0</v>
      </c>
      <c r="S44" s="579">
        <f t="shared" ref="S44" si="0">IF(OR(R44="",R45=""),"",R44+R45)</f>
        <v>0</v>
      </c>
      <c r="T44" s="580"/>
      <c r="U44" s="561" t="s">
        <v>287</v>
      </c>
      <c r="V44" s="562"/>
      <c r="W44" s="562"/>
      <c r="X44" s="562"/>
      <c r="Y44" s="562"/>
      <c r="Z44" s="586"/>
      <c r="AA44" s="588">
        <v>3</v>
      </c>
      <c r="AB44" s="583"/>
      <c r="AC44" s="553" t="s">
        <v>297</v>
      </c>
      <c r="AD44" s="588"/>
      <c r="AE44" s="588"/>
      <c r="AF44" s="588"/>
      <c r="AG44" s="588"/>
      <c r="AH44" s="583"/>
      <c r="AJ44" s="146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09"/>
      <c r="AW44" s="141"/>
      <c r="AX44" s="141"/>
      <c r="AY44" s="141"/>
      <c r="AZ44" s="141"/>
      <c r="BA44" s="153"/>
      <c r="BB44" s="141"/>
      <c r="BC44" s="139"/>
      <c r="BD44" s="139"/>
      <c r="BE44" s="139"/>
      <c r="BF44" s="139"/>
      <c r="BG44" s="139"/>
      <c r="BH44" s="139"/>
      <c r="BI44" s="146"/>
      <c r="BJ44" s="146"/>
    </row>
    <row r="45" spans="1:62" ht="13.5" customHeight="1" x14ac:dyDescent="0.45">
      <c r="A45" s="141"/>
      <c r="B45" s="566"/>
      <c r="C45" s="569"/>
      <c r="D45" s="569"/>
      <c r="E45" s="570"/>
      <c r="F45" s="555"/>
      <c r="G45" s="572"/>
      <c r="H45" s="576"/>
      <c r="I45" s="577"/>
      <c r="J45" s="577"/>
      <c r="K45" s="577"/>
      <c r="L45" s="577"/>
      <c r="M45" s="578"/>
      <c r="N45" s="581"/>
      <c r="O45" s="582"/>
      <c r="P45" s="154">
        <v>0</v>
      </c>
      <c r="Q45" s="155" t="s">
        <v>29</v>
      </c>
      <c r="R45" s="154">
        <v>0</v>
      </c>
      <c r="S45" s="581"/>
      <c r="T45" s="582"/>
      <c r="U45" s="563"/>
      <c r="V45" s="564"/>
      <c r="W45" s="564"/>
      <c r="X45" s="564"/>
      <c r="Y45" s="564"/>
      <c r="Z45" s="587"/>
      <c r="AA45" s="589"/>
      <c r="AB45" s="585"/>
      <c r="AC45" s="655"/>
      <c r="AD45" s="589"/>
      <c r="AE45" s="589"/>
      <c r="AF45" s="589"/>
      <c r="AG45" s="589"/>
      <c r="AH45" s="585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09"/>
      <c r="AW45" s="141"/>
      <c r="AX45" s="141"/>
      <c r="AY45" s="141"/>
      <c r="AZ45" s="141"/>
      <c r="BA45" s="153"/>
      <c r="BB45" s="141"/>
      <c r="BC45" s="139"/>
      <c r="BD45" s="139"/>
      <c r="BE45" s="139"/>
      <c r="BF45" s="139"/>
      <c r="BG45" s="139"/>
      <c r="BH45" s="139"/>
      <c r="BI45" s="146"/>
      <c r="BJ45" s="146"/>
    </row>
    <row r="46" spans="1:62" ht="13.5" customHeight="1" x14ac:dyDescent="0.45">
      <c r="B46" s="112"/>
      <c r="C46" s="139"/>
      <c r="D46" s="139"/>
      <c r="E46" s="139"/>
      <c r="F46" s="108" t="s">
        <v>41</v>
      </c>
      <c r="O46" s="156"/>
      <c r="P46" s="157">
        <v>2</v>
      </c>
      <c r="Q46" s="157" t="s">
        <v>42</v>
      </c>
      <c r="R46" s="157">
        <v>3</v>
      </c>
      <c r="S46" s="156"/>
      <c r="U46" s="108" t="s">
        <v>41</v>
      </c>
      <c r="AC46" s="139"/>
      <c r="AD46" s="139"/>
      <c r="AE46" s="139"/>
      <c r="AF46" s="139"/>
      <c r="AG46" s="158"/>
      <c r="AH46" s="139"/>
      <c r="AJ46" s="147"/>
      <c r="AK46" s="135"/>
      <c r="AW46" s="159"/>
      <c r="AY46" s="141"/>
      <c r="BA46" s="159"/>
      <c r="BC46" s="135"/>
      <c r="BJ46" s="135"/>
    </row>
    <row r="47" spans="1:62" ht="13.5" customHeight="1" x14ac:dyDescent="0.45">
      <c r="B47" s="112"/>
      <c r="C47" s="139"/>
      <c r="D47" s="139"/>
      <c r="E47" s="139"/>
      <c r="F47" s="139"/>
      <c r="Q47" s="141"/>
      <c r="AC47" s="139"/>
      <c r="AD47" s="139"/>
      <c r="AE47" s="139"/>
      <c r="AF47" s="139"/>
      <c r="AG47" s="158"/>
      <c r="AH47" s="139"/>
      <c r="AJ47" s="147"/>
      <c r="AK47" s="135"/>
      <c r="AW47" s="159"/>
      <c r="AY47" s="141"/>
      <c r="BA47" s="159"/>
      <c r="BI47" s="135"/>
      <c r="BJ47" s="135"/>
    </row>
    <row r="48" spans="1:62" ht="13.5" customHeight="1" x14ac:dyDescent="0.45">
      <c r="B48" s="565" t="s">
        <v>3</v>
      </c>
      <c r="C48" s="567" t="s">
        <v>229</v>
      </c>
      <c r="D48" s="567"/>
      <c r="E48" s="568"/>
      <c r="F48" s="553">
        <v>4</v>
      </c>
      <c r="G48" s="571"/>
      <c r="H48" s="573" t="s">
        <v>158</v>
      </c>
      <c r="I48" s="574"/>
      <c r="J48" s="574"/>
      <c r="K48" s="574"/>
      <c r="L48" s="574"/>
      <c r="M48" s="575"/>
      <c r="N48" s="579">
        <f>IF(OR(P48="",P49=""),"",P48+P49)</f>
        <v>1</v>
      </c>
      <c r="O48" s="580"/>
      <c r="P48" s="151">
        <v>0</v>
      </c>
      <c r="Q48" s="152" t="s">
        <v>29</v>
      </c>
      <c r="R48" s="151">
        <v>0</v>
      </c>
      <c r="S48" s="579">
        <f t="shared" ref="S48" si="1">IF(OR(R48="",R49=""),"",R48+R49)</f>
        <v>0</v>
      </c>
      <c r="T48" s="580"/>
      <c r="U48" s="561" t="s">
        <v>294</v>
      </c>
      <c r="V48" s="562"/>
      <c r="W48" s="562"/>
      <c r="X48" s="562"/>
      <c r="Y48" s="562"/>
      <c r="Z48" s="586"/>
      <c r="AA48" s="549">
        <v>5</v>
      </c>
      <c r="AB48" s="583"/>
      <c r="AC48" s="553" t="s">
        <v>297</v>
      </c>
      <c r="AD48" s="588"/>
      <c r="AE48" s="588"/>
      <c r="AF48" s="588"/>
      <c r="AG48" s="588"/>
      <c r="AH48" s="583"/>
      <c r="AJ48" s="146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09"/>
      <c r="AW48" s="141"/>
      <c r="AX48" s="141"/>
      <c r="AY48" s="141"/>
      <c r="AZ48" s="141"/>
      <c r="BA48" s="153"/>
      <c r="BB48" s="141"/>
      <c r="BC48" s="139"/>
      <c r="BD48" s="139"/>
      <c r="BE48" s="139"/>
      <c r="BF48" s="139"/>
      <c r="BG48" s="139"/>
      <c r="BH48" s="139"/>
      <c r="BI48" s="146"/>
      <c r="BJ48" s="146"/>
    </row>
    <row r="49" spans="2:62" ht="13.5" customHeight="1" x14ac:dyDescent="0.45">
      <c r="B49" s="566"/>
      <c r="C49" s="569"/>
      <c r="D49" s="569"/>
      <c r="E49" s="570"/>
      <c r="F49" s="555"/>
      <c r="G49" s="572"/>
      <c r="H49" s="576"/>
      <c r="I49" s="577"/>
      <c r="J49" s="577"/>
      <c r="K49" s="577"/>
      <c r="L49" s="577"/>
      <c r="M49" s="578"/>
      <c r="N49" s="581"/>
      <c r="O49" s="582"/>
      <c r="P49" s="154">
        <v>1</v>
      </c>
      <c r="Q49" s="155" t="s">
        <v>29</v>
      </c>
      <c r="R49" s="154">
        <v>0</v>
      </c>
      <c r="S49" s="581"/>
      <c r="T49" s="582"/>
      <c r="U49" s="563"/>
      <c r="V49" s="564"/>
      <c r="W49" s="564"/>
      <c r="X49" s="564"/>
      <c r="Y49" s="564"/>
      <c r="Z49" s="587"/>
      <c r="AA49" s="584"/>
      <c r="AB49" s="585"/>
      <c r="AC49" s="655"/>
      <c r="AD49" s="589"/>
      <c r="AE49" s="589"/>
      <c r="AF49" s="589"/>
      <c r="AG49" s="589"/>
      <c r="AH49" s="585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09"/>
      <c r="AW49" s="141"/>
      <c r="AX49" s="141"/>
      <c r="AY49" s="141"/>
      <c r="AZ49" s="141"/>
      <c r="BA49" s="153"/>
      <c r="BB49" s="141"/>
      <c r="BC49" s="139"/>
      <c r="BD49" s="139"/>
      <c r="BE49" s="139"/>
      <c r="BF49" s="139"/>
      <c r="BG49" s="139"/>
      <c r="BH49" s="139"/>
      <c r="BI49" s="146"/>
      <c r="BJ49" s="146"/>
    </row>
    <row r="50" spans="2:62" ht="13.5" customHeight="1" x14ac:dyDescent="0.45">
      <c r="B50" s="112"/>
      <c r="C50" s="139"/>
      <c r="D50" s="139"/>
      <c r="E50" s="139"/>
      <c r="F50" s="108" t="s">
        <v>41</v>
      </c>
      <c r="O50" s="156"/>
      <c r="P50" s="157"/>
      <c r="Q50" s="157" t="s">
        <v>42</v>
      </c>
      <c r="R50" s="157"/>
      <c r="S50" s="156"/>
      <c r="U50" s="108" t="s">
        <v>41</v>
      </c>
      <c r="AC50" s="139"/>
      <c r="AD50" s="139"/>
      <c r="AE50" s="139"/>
      <c r="AF50" s="139"/>
      <c r="AG50" s="158"/>
      <c r="AH50" s="139"/>
      <c r="AJ50" s="147"/>
      <c r="AK50" s="135"/>
      <c r="AW50" s="159"/>
      <c r="AY50" s="141"/>
      <c r="BA50" s="159"/>
      <c r="BC50" s="135"/>
      <c r="BI50" s="135"/>
      <c r="BJ50" s="135"/>
    </row>
    <row r="51" spans="2:62" ht="13.5" customHeight="1" x14ac:dyDescent="0.45">
      <c r="B51" s="112"/>
      <c r="C51" s="139"/>
      <c r="D51" s="139"/>
      <c r="E51" s="139"/>
      <c r="F51" s="139"/>
      <c r="Q51" s="141"/>
      <c r="AC51" s="139"/>
      <c r="AD51" s="139"/>
      <c r="AE51" s="139"/>
      <c r="AF51" s="139"/>
      <c r="AG51" s="158"/>
      <c r="AH51" s="139"/>
      <c r="AJ51" s="147"/>
      <c r="AK51" s="135"/>
      <c r="AW51" s="159"/>
      <c r="AY51" s="141"/>
      <c r="BA51" s="159"/>
      <c r="BI51" s="135"/>
      <c r="BJ51" s="135"/>
    </row>
    <row r="52" spans="2:62" ht="13.5" customHeight="1" x14ac:dyDescent="0.45">
      <c r="B52" s="565" t="s">
        <v>4</v>
      </c>
      <c r="C52" s="567" t="s">
        <v>231</v>
      </c>
      <c r="D52" s="567"/>
      <c r="E52" s="568"/>
      <c r="F52" s="553">
        <v>6</v>
      </c>
      <c r="G52" s="571"/>
      <c r="H52" s="573" t="s">
        <v>152</v>
      </c>
      <c r="I52" s="574"/>
      <c r="J52" s="574"/>
      <c r="K52" s="574"/>
      <c r="L52" s="574"/>
      <c r="M52" s="575"/>
      <c r="N52" s="579">
        <f>IF(OR(P52="",P53=""),"",P52+P53)</f>
        <v>0</v>
      </c>
      <c r="O52" s="580"/>
      <c r="P52" s="151">
        <v>0</v>
      </c>
      <c r="Q52" s="152" t="s">
        <v>29</v>
      </c>
      <c r="R52" s="151">
        <v>0</v>
      </c>
      <c r="S52" s="579">
        <f t="shared" ref="S52" si="2">IF(OR(R52="",R53=""),"",R52+R53)</f>
        <v>0</v>
      </c>
      <c r="T52" s="580"/>
      <c r="U52" s="561" t="s">
        <v>142</v>
      </c>
      <c r="V52" s="562"/>
      <c r="W52" s="562"/>
      <c r="X52" s="562"/>
      <c r="Y52" s="562"/>
      <c r="Z52" s="562"/>
      <c r="AA52" s="549">
        <v>7</v>
      </c>
      <c r="AB52" s="550"/>
      <c r="AC52" s="553" t="s">
        <v>297</v>
      </c>
      <c r="AD52" s="588"/>
      <c r="AE52" s="588"/>
      <c r="AF52" s="588"/>
      <c r="AG52" s="588"/>
      <c r="AH52" s="583"/>
      <c r="AJ52" s="146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09"/>
      <c r="AW52" s="141"/>
      <c r="AX52" s="141"/>
      <c r="AY52" s="141"/>
      <c r="AZ52" s="141"/>
      <c r="BA52" s="153"/>
      <c r="BB52" s="141"/>
      <c r="BC52" s="139"/>
      <c r="BD52" s="139"/>
      <c r="BE52" s="139"/>
      <c r="BF52" s="139"/>
      <c r="BG52" s="139"/>
      <c r="BH52" s="139"/>
      <c r="BI52" s="146"/>
      <c r="BJ52" s="146"/>
    </row>
    <row r="53" spans="2:62" ht="13.5" customHeight="1" x14ac:dyDescent="0.45">
      <c r="B53" s="566"/>
      <c r="C53" s="569"/>
      <c r="D53" s="569"/>
      <c r="E53" s="570"/>
      <c r="F53" s="555"/>
      <c r="G53" s="572"/>
      <c r="H53" s="576"/>
      <c r="I53" s="577"/>
      <c r="J53" s="577"/>
      <c r="K53" s="577"/>
      <c r="L53" s="577"/>
      <c r="M53" s="578"/>
      <c r="N53" s="581"/>
      <c r="O53" s="582"/>
      <c r="P53" s="154">
        <v>0</v>
      </c>
      <c r="Q53" s="155" t="s">
        <v>29</v>
      </c>
      <c r="R53" s="154">
        <v>0</v>
      </c>
      <c r="S53" s="581"/>
      <c r="T53" s="582"/>
      <c r="U53" s="563"/>
      <c r="V53" s="564"/>
      <c r="W53" s="564"/>
      <c r="X53" s="564"/>
      <c r="Y53" s="564"/>
      <c r="Z53" s="564"/>
      <c r="AA53" s="551"/>
      <c r="AB53" s="552"/>
      <c r="AC53" s="655"/>
      <c r="AD53" s="589"/>
      <c r="AE53" s="589"/>
      <c r="AF53" s="589"/>
      <c r="AG53" s="589"/>
      <c r="AH53" s="585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09"/>
      <c r="AW53" s="141"/>
      <c r="AX53" s="141"/>
      <c r="AY53" s="141"/>
      <c r="AZ53" s="141"/>
      <c r="BA53" s="153"/>
      <c r="BB53" s="141"/>
      <c r="BC53" s="139"/>
      <c r="BD53" s="139"/>
      <c r="BE53" s="139"/>
      <c r="BF53" s="139"/>
      <c r="BG53" s="139"/>
      <c r="BH53" s="139"/>
      <c r="BI53" s="146"/>
      <c r="BJ53" s="146"/>
    </row>
    <row r="54" spans="2:62" ht="13.5" customHeight="1" x14ac:dyDescent="0.45">
      <c r="B54" s="112"/>
      <c r="C54" s="139"/>
      <c r="D54" s="139"/>
      <c r="E54" s="139"/>
      <c r="F54" s="108" t="s">
        <v>41</v>
      </c>
      <c r="O54" s="156"/>
      <c r="P54" s="157">
        <v>2</v>
      </c>
      <c r="Q54" s="157" t="s">
        <v>42</v>
      </c>
      <c r="R54" s="157">
        <v>3</v>
      </c>
      <c r="S54" s="156"/>
      <c r="U54" s="108" t="s">
        <v>41</v>
      </c>
      <c r="AC54" s="139"/>
      <c r="AD54" s="139"/>
      <c r="AE54" s="139"/>
      <c r="AF54" s="139"/>
      <c r="AG54" s="158"/>
      <c r="AH54" s="139"/>
      <c r="AJ54" s="160"/>
      <c r="AK54" s="135"/>
      <c r="AW54" s="159"/>
      <c r="AY54" s="141"/>
      <c r="BA54" s="159"/>
      <c r="BC54" s="135"/>
      <c r="BI54" s="135"/>
      <c r="BJ54" s="135"/>
    </row>
    <row r="55" spans="2:62" ht="13.5" customHeight="1" x14ac:dyDescent="0.45">
      <c r="B55" s="112"/>
      <c r="C55" s="139"/>
      <c r="D55" s="139"/>
      <c r="E55" s="139"/>
      <c r="F55" s="139"/>
      <c r="Q55" s="141"/>
      <c r="AC55" s="139"/>
      <c r="AD55" s="139"/>
      <c r="AE55" s="139"/>
      <c r="AF55" s="139"/>
      <c r="AG55" s="158"/>
      <c r="AH55" s="139"/>
      <c r="AJ55" s="160"/>
      <c r="AK55" s="135"/>
      <c r="AW55" s="159"/>
      <c r="AY55" s="141"/>
      <c r="BA55" s="159"/>
      <c r="BI55" s="135"/>
      <c r="BJ55" s="135"/>
    </row>
    <row r="56" spans="2:62" ht="13.5" customHeight="1" x14ac:dyDescent="0.45">
      <c r="B56" s="565" t="s">
        <v>18</v>
      </c>
      <c r="C56" s="567" t="s">
        <v>233</v>
      </c>
      <c r="D56" s="567"/>
      <c r="E56" s="568"/>
      <c r="F56" s="553">
        <v>1</v>
      </c>
      <c r="G56" s="571"/>
      <c r="H56" s="573" t="s">
        <v>283</v>
      </c>
      <c r="I56" s="574"/>
      <c r="J56" s="574"/>
      <c r="K56" s="574"/>
      <c r="L56" s="574"/>
      <c r="M56" s="575"/>
      <c r="N56" s="579">
        <f>IF(OR(P56="",P57=""),"",P56+P57)</f>
        <v>0</v>
      </c>
      <c r="O56" s="580"/>
      <c r="P56" s="151">
        <v>0</v>
      </c>
      <c r="Q56" s="152" t="s">
        <v>29</v>
      </c>
      <c r="R56" s="151">
        <v>0</v>
      </c>
      <c r="S56" s="579">
        <f t="shared" ref="S56" si="3">IF(OR(R56="",R57=""),"",R56+R57)</f>
        <v>0</v>
      </c>
      <c r="T56" s="580"/>
      <c r="U56" s="561" t="s">
        <v>287</v>
      </c>
      <c r="V56" s="562"/>
      <c r="W56" s="562"/>
      <c r="X56" s="562"/>
      <c r="Y56" s="562"/>
      <c r="Z56" s="586"/>
      <c r="AA56" s="549" t="s">
        <v>235</v>
      </c>
      <c r="AB56" s="550"/>
      <c r="AC56" s="553" t="s">
        <v>297</v>
      </c>
      <c r="AD56" s="588"/>
      <c r="AE56" s="588"/>
      <c r="AF56" s="588"/>
      <c r="AG56" s="588"/>
      <c r="AH56" s="583"/>
      <c r="AJ56" s="146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09"/>
      <c r="AW56" s="141"/>
      <c r="AX56" s="141"/>
      <c r="AY56" s="141"/>
      <c r="AZ56" s="141"/>
      <c r="BA56" s="153"/>
      <c r="BB56" s="141"/>
      <c r="BC56" s="139"/>
      <c r="BD56" s="139"/>
      <c r="BE56" s="139"/>
      <c r="BF56" s="139"/>
      <c r="BG56" s="139"/>
      <c r="BH56" s="139"/>
      <c r="BI56" s="146"/>
      <c r="BJ56" s="146"/>
    </row>
    <row r="57" spans="2:62" ht="13.5" customHeight="1" x14ac:dyDescent="0.45">
      <c r="B57" s="566"/>
      <c r="C57" s="569"/>
      <c r="D57" s="569"/>
      <c r="E57" s="570"/>
      <c r="F57" s="555"/>
      <c r="G57" s="572"/>
      <c r="H57" s="576"/>
      <c r="I57" s="577"/>
      <c r="J57" s="577"/>
      <c r="K57" s="577"/>
      <c r="L57" s="577"/>
      <c r="M57" s="578"/>
      <c r="N57" s="581"/>
      <c r="O57" s="582"/>
      <c r="P57" s="154">
        <v>0</v>
      </c>
      <c r="Q57" s="155" t="s">
        <v>29</v>
      </c>
      <c r="R57" s="154">
        <v>0</v>
      </c>
      <c r="S57" s="581"/>
      <c r="T57" s="582"/>
      <c r="U57" s="563"/>
      <c r="V57" s="564"/>
      <c r="W57" s="564"/>
      <c r="X57" s="564"/>
      <c r="Y57" s="564"/>
      <c r="Z57" s="587"/>
      <c r="AA57" s="551"/>
      <c r="AB57" s="552"/>
      <c r="AC57" s="655"/>
      <c r="AD57" s="589"/>
      <c r="AE57" s="589"/>
      <c r="AF57" s="589"/>
      <c r="AG57" s="589"/>
      <c r="AH57" s="585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09"/>
      <c r="AW57" s="141"/>
      <c r="AX57" s="141"/>
      <c r="AY57" s="141"/>
      <c r="AZ57" s="141"/>
      <c r="BA57" s="153"/>
      <c r="BB57" s="141"/>
      <c r="BC57" s="139"/>
      <c r="BD57" s="139"/>
      <c r="BE57" s="139"/>
      <c r="BF57" s="139"/>
      <c r="BG57" s="139"/>
      <c r="BH57" s="139"/>
      <c r="BI57" s="146"/>
      <c r="BJ57" s="146"/>
    </row>
    <row r="58" spans="2:62" ht="13.5" customHeight="1" x14ac:dyDescent="0.45">
      <c r="B58" s="112"/>
      <c r="C58" s="139"/>
      <c r="D58" s="139"/>
      <c r="E58" s="139"/>
      <c r="F58" s="108" t="s">
        <v>41</v>
      </c>
      <c r="O58" s="156"/>
      <c r="P58" s="157">
        <v>2</v>
      </c>
      <c r="Q58" s="157" t="s">
        <v>42</v>
      </c>
      <c r="R58" s="157">
        <v>3</v>
      </c>
      <c r="S58" s="156"/>
      <c r="U58" s="108" t="s">
        <v>41</v>
      </c>
      <c r="AC58" s="139"/>
      <c r="AD58" s="139"/>
      <c r="AE58" s="139"/>
      <c r="AF58" s="139"/>
      <c r="AG58" s="158"/>
      <c r="AH58" s="139"/>
      <c r="AJ58" s="147"/>
      <c r="AK58" s="135"/>
      <c r="AW58" s="159"/>
      <c r="AY58" s="141"/>
      <c r="BA58" s="159"/>
      <c r="BC58" s="135"/>
      <c r="BI58" s="135"/>
      <c r="BJ58" s="135"/>
    </row>
    <row r="59" spans="2:62" ht="13.5" customHeight="1" x14ac:dyDescent="0.45">
      <c r="B59" s="112"/>
      <c r="C59" s="139"/>
      <c r="D59" s="139"/>
      <c r="E59" s="139"/>
      <c r="F59" s="139"/>
      <c r="Q59" s="141"/>
      <c r="AC59" s="139"/>
      <c r="AD59" s="139"/>
      <c r="AE59" s="139"/>
      <c r="AF59" s="139"/>
      <c r="AG59" s="158"/>
      <c r="AH59" s="139"/>
      <c r="AJ59" s="147"/>
      <c r="AK59" s="135"/>
      <c r="AW59" s="159"/>
      <c r="AY59" s="141"/>
      <c r="BA59" s="159"/>
      <c r="BI59" s="135"/>
      <c r="BJ59" s="135"/>
    </row>
    <row r="60" spans="2:62" ht="13.5" customHeight="1" x14ac:dyDescent="0.45">
      <c r="B60" s="565" t="s">
        <v>222</v>
      </c>
      <c r="C60" s="567" t="s">
        <v>237</v>
      </c>
      <c r="D60" s="567"/>
      <c r="E60" s="568"/>
      <c r="F60" s="553" t="s">
        <v>238</v>
      </c>
      <c r="G60" s="571"/>
      <c r="H60" s="573" t="s">
        <v>158</v>
      </c>
      <c r="I60" s="574"/>
      <c r="J60" s="574"/>
      <c r="K60" s="574"/>
      <c r="L60" s="574"/>
      <c r="M60" s="575"/>
      <c r="N60" s="579">
        <f>IF(OR(P60="",P61=""),"",P60+P61)</f>
        <v>0</v>
      </c>
      <c r="O60" s="580"/>
      <c r="P60" s="151">
        <v>0</v>
      </c>
      <c r="Q60" s="152" t="s">
        <v>29</v>
      </c>
      <c r="R60" s="151">
        <v>0</v>
      </c>
      <c r="S60" s="579">
        <f t="shared" ref="S60" si="4">IF(OR(R60="",R61=""),"",R60+R61)</f>
        <v>0</v>
      </c>
      <c r="T60" s="580"/>
      <c r="U60" s="561" t="s">
        <v>142</v>
      </c>
      <c r="V60" s="562"/>
      <c r="W60" s="562"/>
      <c r="X60" s="562"/>
      <c r="Y60" s="562"/>
      <c r="Z60" s="562"/>
      <c r="AA60" s="549" t="s">
        <v>240</v>
      </c>
      <c r="AB60" s="550"/>
      <c r="AC60" s="553" t="s">
        <v>297</v>
      </c>
      <c r="AD60" s="588"/>
      <c r="AE60" s="588"/>
      <c r="AF60" s="588"/>
      <c r="AG60" s="588"/>
      <c r="AH60" s="583"/>
      <c r="AJ60" s="598"/>
      <c r="AK60" s="598"/>
      <c r="AL60" s="598"/>
      <c r="AM60" s="598"/>
      <c r="AN60" s="598"/>
      <c r="AO60" s="598"/>
      <c r="AP60" s="598"/>
      <c r="AQ60" s="598"/>
      <c r="AR60" s="598"/>
      <c r="AS60" s="598"/>
      <c r="AT60" s="598"/>
      <c r="AU60" s="598"/>
      <c r="AV60" s="109"/>
      <c r="AW60" s="141"/>
      <c r="AX60" s="141"/>
      <c r="AY60" s="141"/>
      <c r="AZ60" s="141"/>
      <c r="BA60" s="153"/>
      <c r="BB60" s="141"/>
      <c r="BC60" s="139"/>
      <c r="BD60" s="139"/>
      <c r="BE60" s="139"/>
      <c r="BF60" s="139"/>
      <c r="BG60" s="139"/>
      <c r="BH60" s="139"/>
      <c r="BI60" s="146"/>
      <c r="BJ60" s="146"/>
    </row>
    <row r="61" spans="2:62" ht="13.5" customHeight="1" x14ac:dyDescent="0.45">
      <c r="B61" s="566"/>
      <c r="C61" s="569"/>
      <c r="D61" s="569"/>
      <c r="E61" s="570"/>
      <c r="F61" s="555"/>
      <c r="G61" s="572"/>
      <c r="H61" s="576"/>
      <c r="I61" s="577"/>
      <c r="J61" s="577"/>
      <c r="K61" s="577"/>
      <c r="L61" s="577"/>
      <c r="M61" s="578"/>
      <c r="N61" s="581"/>
      <c r="O61" s="582"/>
      <c r="P61" s="154">
        <v>0</v>
      </c>
      <c r="Q61" s="155" t="s">
        <v>29</v>
      </c>
      <c r="R61" s="154">
        <v>0</v>
      </c>
      <c r="S61" s="581"/>
      <c r="T61" s="582"/>
      <c r="U61" s="563"/>
      <c r="V61" s="564"/>
      <c r="W61" s="564"/>
      <c r="X61" s="564"/>
      <c r="Y61" s="564"/>
      <c r="Z61" s="564"/>
      <c r="AA61" s="551"/>
      <c r="AB61" s="552"/>
      <c r="AC61" s="655"/>
      <c r="AD61" s="589"/>
      <c r="AE61" s="589"/>
      <c r="AF61" s="589"/>
      <c r="AG61" s="589"/>
      <c r="AH61" s="585"/>
      <c r="AJ61" s="598"/>
      <c r="AK61" s="598"/>
      <c r="AL61" s="598"/>
      <c r="AM61" s="598"/>
      <c r="AN61" s="598"/>
      <c r="AO61" s="598"/>
      <c r="AP61" s="598"/>
      <c r="AQ61" s="598"/>
      <c r="AR61" s="598"/>
      <c r="AS61" s="598"/>
      <c r="AT61" s="598"/>
      <c r="AU61" s="598"/>
      <c r="AV61" s="109"/>
      <c r="AW61" s="141"/>
      <c r="AX61" s="141"/>
      <c r="AY61" s="141"/>
      <c r="AZ61" s="141"/>
      <c r="BA61" s="153"/>
      <c r="BB61" s="141"/>
      <c r="BC61" s="139"/>
      <c r="BD61" s="139"/>
      <c r="BE61" s="139"/>
      <c r="BF61" s="139"/>
      <c r="BG61" s="139"/>
      <c r="BH61" s="139"/>
      <c r="BI61" s="146"/>
      <c r="BJ61" s="146"/>
    </row>
    <row r="62" spans="2:62" ht="13.5" customHeight="1" x14ac:dyDescent="0.45">
      <c r="F62" s="108" t="s">
        <v>41</v>
      </c>
      <c r="O62" s="156"/>
      <c r="P62" s="157">
        <v>7</v>
      </c>
      <c r="Q62" s="157" t="s">
        <v>42</v>
      </c>
      <c r="R62" s="157">
        <v>6</v>
      </c>
      <c r="S62" s="156"/>
      <c r="U62" s="108" t="s">
        <v>41</v>
      </c>
      <c r="AC62" s="108" t="s">
        <v>43</v>
      </c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Y62" s="141"/>
      <c r="BC62" s="135"/>
      <c r="BI62" s="135"/>
      <c r="BJ62" s="135"/>
    </row>
    <row r="63" spans="2:62" ht="13.5" customHeight="1" x14ac:dyDescent="0.45">
      <c r="C63" s="135"/>
      <c r="D63" s="135"/>
      <c r="E63" s="135"/>
      <c r="F63" s="135"/>
      <c r="G63" s="135"/>
      <c r="H63" s="135"/>
      <c r="U63" s="135"/>
      <c r="V63" s="135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646"/>
    </row>
    <row r="64" spans="2:62" ht="20.100000000000001" customHeight="1" x14ac:dyDescent="0.45">
      <c r="C64" s="135"/>
      <c r="D64" s="141"/>
      <c r="E64" s="141"/>
      <c r="F64" s="141"/>
      <c r="Q64" s="161"/>
      <c r="R64" s="161"/>
      <c r="S64" s="161"/>
    </row>
    <row r="65" spans="3:19" ht="20.100000000000001" customHeight="1" x14ac:dyDescent="0.45">
      <c r="C65" s="135"/>
      <c r="D65" s="141"/>
      <c r="E65" s="141"/>
      <c r="F65" s="141"/>
      <c r="Q65" s="161"/>
      <c r="R65" s="161"/>
      <c r="S65" s="161"/>
    </row>
  </sheetData>
  <mergeCells count="90">
    <mergeCell ref="A1:AH1"/>
    <mergeCell ref="A2:AH2"/>
    <mergeCell ref="A3:AH3"/>
    <mergeCell ref="B5:M6"/>
    <mergeCell ref="B7:M8"/>
    <mergeCell ref="V7:V8"/>
    <mergeCell ref="W7:X8"/>
    <mergeCell ref="Y7:AD8"/>
    <mergeCell ref="P11:P12"/>
    <mergeCell ref="V13:V14"/>
    <mergeCell ref="W13:X14"/>
    <mergeCell ref="Y13:AD14"/>
    <mergeCell ref="S15:S16"/>
    <mergeCell ref="V29:V30"/>
    <mergeCell ref="W29:X30"/>
    <mergeCell ref="Y29:AD30"/>
    <mergeCell ref="AE17:AG18"/>
    <mergeCell ref="B18:D19"/>
    <mergeCell ref="E18:K19"/>
    <mergeCell ref="M19:M20"/>
    <mergeCell ref="B20:D21"/>
    <mergeCell ref="E20:K21"/>
    <mergeCell ref="V21:V22"/>
    <mergeCell ref="W21:X22"/>
    <mergeCell ref="Y21:AD22"/>
    <mergeCell ref="V17:V18"/>
    <mergeCell ref="W17:X18"/>
    <mergeCell ref="Y17:AD18"/>
    <mergeCell ref="S23:S24"/>
    <mergeCell ref="V25:V26"/>
    <mergeCell ref="W25:X26"/>
    <mergeCell ref="Y25:AD26"/>
    <mergeCell ref="P27:P28"/>
    <mergeCell ref="S31:S32"/>
    <mergeCell ref="V33:V34"/>
    <mergeCell ref="W33:X34"/>
    <mergeCell ref="Y33:AD34"/>
    <mergeCell ref="B38:M39"/>
    <mergeCell ref="Y39:AH40"/>
    <mergeCell ref="B41:E42"/>
    <mergeCell ref="F41:AB42"/>
    <mergeCell ref="AC41:AH41"/>
    <mergeCell ref="AC42:AH42"/>
    <mergeCell ref="B44:B45"/>
    <mergeCell ref="C44:E45"/>
    <mergeCell ref="F44:G45"/>
    <mergeCell ref="H44:M45"/>
    <mergeCell ref="N44:O45"/>
    <mergeCell ref="S44:T45"/>
    <mergeCell ref="U44:Z45"/>
    <mergeCell ref="AA44:AB45"/>
    <mergeCell ref="AC44:AH45"/>
    <mergeCell ref="B48:B49"/>
    <mergeCell ref="C48:E49"/>
    <mergeCell ref="F48:G49"/>
    <mergeCell ref="H48:M49"/>
    <mergeCell ref="N48:O49"/>
    <mergeCell ref="S48:T49"/>
    <mergeCell ref="U48:Z49"/>
    <mergeCell ref="AA48:AB49"/>
    <mergeCell ref="AC48:AH49"/>
    <mergeCell ref="B52:B53"/>
    <mergeCell ref="C52:E53"/>
    <mergeCell ref="F52:G53"/>
    <mergeCell ref="H52:M53"/>
    <mergeCell ref="N52:O53"/>
    <mergeCell ref="S52:T53"/>
    <mergeCell ref="U52:Z53"/>
    <mergeCell ref="AA52:AB53"/>
    <mergeCell ref="S60:T61"/>
    <mergeCell ref="AC52:AH53"/>
    <mergeCell ref="B56:B57"/>
    <mergeCell ref="C56:E57"/>
    <mergeCell ref="F56:G57"/>
    <mergeCell ref="H56:M57"/>
    <mergeCell ref="N56:O57"/>
    <mergeCell ref="S56:T57"/>
    <mergeCell ref="U56:Z57"/>
    <mergeCell ref="AA56:AB57"/>
    <mergeCell ref="AC56:AH57"/>
    <mergeCell ref="B60:B61"/>
    <mergeCell ref="C60:E61"/>
    <mergeCell ref="F60:G61"/>
    <mergeCell ref="H60:M61"/>
    <mergeCell ref="N60:O61"/>
    <mergeCell ref="U60:Z61"/>
    <mergeCell ref="AA60:AB61"/>
    <mergeCell ref="AC60:AH61"/>
    <mergeCell ref="AJ60:AU61"/>
    <mergeCell ref="AJ62:AU63"/>
  </mergeCells>
  <phoneticPr fontId="21"/>
  <printOptions horizontalCentered="1"/>
  <pageMargins left="0" right="0" top="0.39305555555555599" bottom="0.196527777777778" header="0.31458333333333299" footer="0.31458333333333299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752C-2B86-4BFC-8354-CD2E9871EF90}">
  <dimension ref="A1:BE6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1</v>
      </c>
    </row>
    <row r="2" spans="1:46" ht="30" customHeight="1" x14ac:dyDescent="0.45">
      <c r="A2" s="275" t="str">
        <f ca="1">"【"&amp;INDIRECT("７月６日・７日組合せ!c"&amp;5+21*($AS$1-1))&amp;"ブロック 第１日】"</f>
        <v>【Ａブロック 第１日】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INDIRECT("７月６日・７日組合せ!d"&amp;5+21*($AS$1-1))</f>
        <v>姿川第一小学校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K8</f>
        <v>姿川第一ＦＣ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43652</v>
      </c>
      <c r="AH3" s="282"/>
      <c r="AI3" s="282"/>
      <c r="AJ3" s="282"/>
      <c r="AK3" s="282"/>
      <c r="AL3" s="282"/>
      <c r="AM3" s="283" t="str">
        <f>"（"&amp;TEXT(AG3,"aaa")&amp;"）"</f>
        <v>（土）</v>
      </c>
      <c r="AN3" s="283"/>
      <c r="AO3" s="284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H5" s="285" t="str">
        <f ca="1">INDIRECT("７月６日・７日組合せ!d"&amp;21*($AS$1-1)+11)</f>
        <v>ａ</v>
      </c>
      <c r="I5" s="288">
        <v>1</v>
      </c>
      <c r="J5" s="289"/>
      <c r="K5" s="290" t="str">
        <f ca="1">INDIRECT("７月６日・７日組合せ!g"&amp;2*ROW()+21*($AS$1-1)-2)</f>
        <v>シャルムグランツＳＣ</v>
      </c>
      <c r="L5" s="291"/>
      <c r="M5" s="291"/>
      <c r="N5" s="291"/>
      <c r="O5" s="291"/>
      <c r="P5" s="291"/>
      <c r="Q5" s="291"/>
      <c r="R5" s="292"/>
      <c r="S5" s="293"/>
      <c r="T5" s="294"/>
      <c r="X5" s="295" t="str">
        <f ca="1">INDIRECT("７月６日・７日組合せ!d"&amp;21*($AS$1-1)+19)</f>
        <v>ｂ</v>
      </c>
      <c r="Y5" s="298">
        <v>5</v>
      </c>
      <c r="Z5" s="299"/>
      <c r="AA5" s="290" t="str">
        <f ca="1">INDIRECT("７月６日・７日組合せ!g"&amp;2*ROW()+21*($AS$1-1)+6)</f>
        <v>国本ＪＳＣ</v>
      </c>
      <c r="AB5" s="291"/>
      <c r="AC5" s="291"/>
      <c r="AD5" s="291"/>
      <c r="AE5" s="291"/>
      <c r="AF5" s="291"/>
      <c r="AG5" s="291"/>
      <c r="AH5" s="292"/>
      <c r="AI5" s="293"/>
      <c r="AJ5" s="294"/>
    </row>
    <row r="6" spans="1:46" ht="18" customHeight="1" x14ac:dyDescent="0.45">
      <c r="H6" s="286"/>
      <c r="I6" s="300">
        <v>2</v>
      </c>
      <c r="J6" s="300"/>
      <c r="K6" s="290" t="str">
        <f t="shared" ref="K6:K8" ca="1" si="0">INDIRECT("７月６日・７日組合せ!g"&amp;2*ROW()+21*($AS$1-1)-2)</f>
        <v>みはらＳＣ Jr</v>
      </c>
      <c r="L6" s="291"/>
      <c r="M6" s="291"/>
      <c r="N6" s="291"/>
      <c r="O6" s="291"/>
      <c r="P6" s="291"/>
      <c r="Q6" s="291"/>
      <c r="R6" s="301"/>
      <c r="S6" s="302"/>
      <c r="T6" s="303"/>
      <c r="X6" s="296"/>
      <c r="Y6" s="300">
        <v>6</v>
      </c>
      <c r="Z6" s="300"/>
      <c r="AA6" s="290" t="str">
        <f t="shared" ref="AA6:AA8" ca="1" si="1">INDIRECT("７月６日・７日組合せ!g"&amp;2*ROW()+21*($AS$1-1)+6)</f>
        <v>雀宮ＦＣ</v>
      </c>
      <c r="AB6" s="291"/>
      <c r="AC6" s="291"/>
      <c r="AD6" s="291"/>
      <c r="AE6" s="291"/>
      <c r="AF6" s="291"/>
      <c r="AG6" s="291"/>
      <c r="AH6" s="301"/>
      <c r="AI6" s="316"/>
      <c r="AJ6" s="317"/>
    </row>
    <row r="7" spans="1:46" ht="18" customHeight="1" x14ac:dyDescent="0.45">
      <c r="H7" s="286"/>
      <c r="I7" s="300">
        <v>3</v>
      </c>
      <c r="J7" s="300"/>
      <c r="K7" s="290" t="str">
        <f t="shared" ca="1" si="0"/>
        <v>ともぞうＳＣ Ｕ１０</v>
      </c>
      <c r="L7" s="291"/>
      <c r="M7" s="291"/>
      <c r="N7" s="291"/>
      <c r="O7" s="291"/>
      <c r="P7" s="291"/>
      <c r="Q7" s="291"/>
      <c r="R7" s="301"/>
      <c r="S7" s="302"/>
      <c r="T7" s="303"/>
      <c r="X7" s="296"/>
      <c r="Y7" s="300">
        <v>7</v>
      </c>
      <c r="Z7" s="300"/>
      <c r="AA7" s="290" t="str">
        <f t="shared" ca="1" si="1"/>
        <v>石井ＦＣ</v>
      </c>
      <c r="AB7" s="291"/>
      <c r="AC7" s="291"/>
      <c r="AD7" s="291"/>
      <c r="AE7" s="291"/>
      <c r="AF7" s="291"/>
      <c r="AG7" s="291"/>
      <c r="AH7" s="301"/>
      <c r="AI7" s="302"/>
      <c r="AJ7" s="303"/>
    </row>
    <row r="8" spans="1:46" ht="18" customHeight="1" x14ac:dyDescent="0.45">
      <c r="C8" s="91"/>
      <c r="D8" s="85"/>
      <c r="E8" s="85"/>
      <c r="F8" s="85"/>
      <c r="G8" s="85"/>
      <c r="H8" s="287"/>
      <c r="I8" s="304">
        <v>4</v>
      </c>
      <c r="J8" s="305"/>
      <c r="K8" s="306" t="str">
        <f t="shared" ca="1" si="0"/>
        <v>姿川第一ＦＣ</v>
      </c>
      <c r="L8" s="307"/>
      <c r="M8" s="307"/>
      <c r="N8" s="307"/>
      <c r="O8" s="307"/>
      <c r="P8" s="307"/>
      <c r="Q8" s="308"/>
      <c r="R8" s="309" t="s">
        <v>46</v>
      </c>
      <c r="S8" s="310"/>
      <c r="T8" s="311"/>
      <c r="X8" s="297"/>
      <c r="Y8" s="312">
        <v>8</v>
      </c>
      <c r="Z8" s="313"/>
      <c r="AA8" s="306" t="str">
        <f t="shared" ca="1" si="1"/>
        <v>カテット白沢ＳＳ</v>
      </c>
      <c r="AB8" s="307"/>
      <c r="AC8" s="307"/>
      <c r="AD8" s="307"/>
      <c r="AE8" s="307"/>
      <c r="AF8" s="307"/>
      <c r="AG8" s="307"/>
      <c r="AH8" s="309"/>
      <c r="AI8" s="314"/>
      <c r="AJ8" s="315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IFERROR(VLOOKUP(AS12,$I$5:$T$8,3,0),"")&amp;IFERROR(VLOOKUP(AS12,$Y$5:$AJ$8,3,0),"")</f>
        <v>シャルムグランツＳＣ</v>
      </c>
      <c r="K12" s="324"/>
      <c r="L12" s="324"/>
      <c r="M12" s="324"/>
      <c r="N12" s="324"/>
      <c r="O12" s="324"/>
      <c r="P12" s="324"/>
      <c r="Q12" s="318">
        <f>IF(OR(S12="",S13=""),"",S12+S13)</f>
        <v>1</v>
      </c>
      <c r="R12" s="325"/>
      <c r="S12" s="73">
        <v>0</v>
      </c>
      <c r="T12" s="74" t="s">
        <v>29</v>
      </c>
      <c r="U12" s="73">
        <v>0</v>
      </c>
      <c r="V12" s="320">
        <f>IF(OR(U12="",U13=""),"",U12+U13)</f>
        <v>0</v>
      </c>
      <c r="W12" s="320"/>
      <c r="X12" s="326" t="str">
        <f ca="1">IFERROR(VLOOKUP(AT12,$I$5:$T$8,3,0),"")&amp;IFERROR(VLOOKUP(AT12,$Y$5:$AJ$8,3,0),"")</f>
        <v>みはらＳＣ Jr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1</v>
      </c>
      <c r="T13" s="74" t="s">
        <v>29</v>
      </c>
      <c r="U13" s="73">
        <v>0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ca="1">IFERROR(VLOOKUP(AS14,$I$5:$T$8,3,0),"")&amp;IFERROR(VLOOKUP(AS14,$Y$5:$AJ$8,3,0),"")</f>
        <v>ともぞうＳＣ Ｕ１０</v>
      </c>
      <c r="K14" s="324"/>
      <c r="L14" s="324"/>
      <c r="M14" s="324"/>
      <c r="N14" s="324"/>
      <c r="O14" s="324"/>
      <c r="P14" s="324"/>
      <c r="Q14" s="320">
        <f>IF(OR(S14="",S15=""),"",S14+S15)</f>
        <v>0</v>
      </c>
      <c r="R14" s="320"/>
      <c r="S14" s="73">
        <v>0</v>
      </c>
      <c r="T14" s="74" t="s">
        <v>29</v>
      </c>
      <c r="U14" s="73">
        <v>2</v>
      </c>
      <c r="V14" s="320">
        <f t="shared" ref="V14" si="2">IF(OR(U14="",U15=""),"",U14+U15)</f>
        <v>4</v>
      </c>
      <c r="W14" s="320"/>
      <c r="X14" s="326" t="str">
        <f t="shared" ref="X14" ca="1" si="3">IFERROR(VLOOKUP(AT14,$I$5:$T$8,3,0),"")&amp;IFERROR(VLOOKUP(AT14,$Y$5:$AJ$8,3,0),"")</f>
        <v>姿川第一ＦＣ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0"/>
      <c r="R15" s="320"/>
      <c r="S15" s="73">
        <v>0</v>
      </c>
      <c r="T15" s="74" t="s">
        <v>29</v>
      </c>
      <c r="U15" s="73">
        <v>2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4">IFERROR(VLOOKUP(AS16,$I$5:$T$8,3,0),"")&amp;IFERROR(VLOOKUP(AS16,$Y$5:$AJ$8,3,0),"")</f>
        <v>国本ＪＳＣ</v>
      </c>
      <c r="K16" s="324"/>
      <c r="L16" s="324"/>
      <c r="M16" s="324"/>
      <c r="N16" s="324"/>
      <c r="O16" s="324"/>
      <c r="P16" s="324"/>
      <c r="Q16" s="320">
        <f t="shared" ref="Q16" si="5">IF(OR(S16="",S17=""),"",S16+S17)</f>
        <v>2</v>
      </c>
      <c r="R16" s="320"/>
      <c r="S16" s="73">
        <v>2</v>
      </c>
      <c r="T16" s="74" t="s">
        <v>29</v>
      </c>
      <c r="U16" s="73">
        <v>0</v>
      </c>
      <c r="V16" s="320">
        <f t="shared" ref="V16" si="6">IF(OR(U16="",U17=""),"",U16+U17)</f>
        <v>0</v>
      </c>
      <c r="W16" s="320"/>
      <c r="X16" s="326" t="str">
        <f t="shared" ref="X16" ca="1" si="7">IFERROR(VLOOKUP(AT16,$I$5:$T$8,3,0),"")&amp;IFERROR(VLOOKUP(AT16,$Y$5:$AJ$8,3,0),"")</f>
        <v>雀宮ＦＣ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0"/>
      <c r="R17" s="320"/>
      <c r="S17" s="73">
        <v>0</v>
      </c>
      <c r="T17" s="74" t="s">
        <v>29</v>
      </c>
      <c r="U17" s="73">
        <v>0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8">IFERROR(VLOOKUP(AS18,$I$5:$T$8,3,0),"")&amp;IFERROR(VLOOKUP(AS18,$Y$5:$AJ$8,3,0),"")</f>
        <v>石井ＦＣ</v>
      </c>
      <c r="K18" s="324"/>
      <c r="L18" s="324"/>
      <c r="M18" s="324"/>
      <c r="N18" s="324"/>
      <c r="O18" s="324"/>
      <c r="P18" s="324"/>
      <c r="Q18" s="320">
        <f t="shared" ref="Q18" si="9">IF(OR(S18="",S19=""),"",S18+S19)</f>
        <v>1</v>
      </c>
      <c r="R18" s="320"/>
      <c r="S18" s="73">
        <v>0</v>
      </c>
      <c r="T18" s="74" t="s">
        <v>29</v>
      </c>
      <c r="U18" s="73">
        <v>0</v>
      </c>
      <c r="V18" s="320">
        <f t="shared" ref="V18" si="10">IF(OR(U18="",U19=""),"",U18+U19)</f>
        <v>0</v>
      </c>
      <c r="W18" s="320"/>
      <c r="X18" s="326" t="str">
        <f t="shared" ref="X18" ca="1" si="11">IFERROR(VLOOKUP(AT18,$I$5:$T$8,3,0),"")&amp;IFERROR(VLOOKUP(AT18,$Y$5:$AJ$8,3,0),"")</f>
        <v>カテット白沢ＳＳ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0"/>
      <c r="R19" s="320"/>
      <c r="S19" s="73">
        <v>1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2">IFERROR(VLOOKUP(AS20,$I$5:$T$8,3,0),"")&amp;IFERROR(VLOOKUP(AS20,$Y$5:$AJ$8,3,0),"")</f>
        <v>シャルムグランツＳＣ</v>
      </c>
      <c r="K20" s="324"/>
      <c r="L20" s="324"/>
      <c r="M20" s="324"/>
      <c r="N20" s="324"/>
      <c r="O20" s="324"/>
      <c r="P20" s="324"/>
      <c r="Q20" s="320">
        <f t="shared" ref="Q20" si="13">IF(OR(S20="",S21=""),"",S20+S21)</f>
        <v>0</v>
      </c>
      <c r="R20" s="320"/>
      <c r="S20" s="73">
        <v>0</v>
      </c>
      <c r="T20" s="74" t="s">
        <v>29</v>
      </c>
      <c r="U20" s="73">
        <v>1</v>
      </c>
      <c r="V20" s="320">
        <f t="shared" ref="V20" si="14">IF(OR(U20="",U21=""),"",U20+U21)</f>
        <v>2</v>
      </c>
      <c r="W20" s="320"/>
      <c r="X20" s="326" t="str">
        <f t="shared" ref="X20" ca="1" si="15">IFERROR(VLOOKUP(AT20,$I$5:$T$8,3,0),"")&amp;IFERROR(VLOOKUP(AT20,$Y$5:$AJ$8,3,0),"")</f>
        <v>ともぞうＳＣ Ｕ１０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0</v>
      </c>
      <c r="T21" s="74" t="s">
        <v>29</v>
      </c>
      <c r="U21" s="73">
        <v>1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6">IFERROR(VLOOKUP(AS22,$I$5:$T$8,3,0),"")&amp;IFERROR(VLOOKUP(AS22,$Y$5:$AJ$8,3,0),"")</f>
        <v>みはらＳＣ Jr</v>
      </c>
      <c r="K22" s="324"/>
      <c r="L22" s="324"/>
      <c r="M22" s="324"/>
      <c r="N22" s="324"/>
      <c r="O22" s="324"/>
      <c r="P22" s="324"/>
      <c r="Q22" s="320">
        <f t="shared" ref="Q22" si="17">IF(OR(S22="",S23=""),"",S22+S23)</f>
        <v>0</v>
      </c>
      <c r="R22" s="320"/>
      <c r="S22" s="73">
        <v>0</v>
      </c>
      <c r="T22" s="74" t="s">
        <v>29</v>
      </c>
      <c r="U22" s="73">
        <v>3</v>
      </c>
      <c r="V22" s="320">
        <f t="shared" ref="V22" si="18">IF(OR(U22="",U23=""),"",U22+U23)</f>
        <v>3</v>
      </c>
      <c r="W22" s="320"/>
      <c r="X22" s="326" t="str">
        <f t="shared" ref="X22" ca="1" si="19">IFERROR(VLOOKUP(AT22,$I$5:$T$8,3,0),"")&amp;IFERROR(VLOOKUP(AT22,$Y$5:$AJ$8,3,0),"")</f>
        <v>姿川第一ＦＣ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0</v>
      </c>
      <c r="T23" s="74" t="s">
        <v>29</v>
      </c>
      <c r="U23" s="73">
        <v>0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0">IFERROR(VLOOKUP(AS24,$I$5:$T$8,3,0),"")&amp;IFERROR(VLOOKUP(AS24,$Y$5:$AJ$8,3,0),"")</f>
        <v>国本ＪＳＣ</v>
      </c>
      <c r="K24" s="324"/>
      <c r="L24" s="324"/>
      <c r="M24" s="324"/>
      <c r="N24" s="324"/>
      <c r="O24" s="324"/>
      <c r="P24" s="324"/>
      <c r="Q24" s="320">
        <f t="shared" ref="Q24" si="21">IF(OR(S24="",S25=""),"",S24+S25)</f>
        <v>1</v>
      </c>
      <c r="R24" s="320"/>
      <c r="S24" s="73">
        <v>0</v>
      </c>
      <c r="T24" s="74" t="s">
        <v>29</v>
      </c>
      <c r="U24" s="73">
        <v>0</v>
      </c>
      <c r="V24" s="320">
        <f t="shared" ref="V24" si="22">IF(OR(U24="",U25=""),"",U24+U25)</f>
        <v>0</v>
      </c>
      <c r="W24" s="320"/>
      <c r="X24" s="326" t="str">
        <f t="shared" ref="X24" ca="1" si="23">IFERROR(VLOOKUP(AT24,$I$5:$T$8,3,0),"")&amp;IFERROR(VLOOKUP(AT24,$Y$5:$AJ$8,3,0),"")</f>
        <v>石井ＦＣ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1</v>
      </c>
      <c r="T25" s="74" t="s">
        <v>29</v>
      </c>
      <c r="U25" s="73">
        <v>0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4">IFERROR(VLOOKUP(AS26,$I$5:$T$8,3,0),"")&amp;IFERROR(VLOOKUP(AS26,$Y$5:$AJ$8,3,0),"")</f>
        <v>雀宮ＦＣ</v>
      </c>
      <c r="K26" s="324"/>
      <c r="L26" s="324"/>
      <c r="M26" s="324"/>
      <c r="N26" s="324"/>
      <c r="O26" s="324"/>
      <c r="P26" s="324"/>
      <c r="Q26" s="320">
        <f t="shared" ref="Q26" si="25">IF(OR(S26="",S27=""),"",S26+S27)</f>
        <v>1</v>
      </c>
      <c r="R26" s="320"/>
      <c r="S26" s="73">
        <v>0</v>
      </c>
      <c r="T26" s="74" t="s">
        <v>29</v>
      </c>
      <c r="U26" s="73">
        <v>4</v>
      </c>
      <c r="V26" s="320">
        <f t="shared" ref="V26" si="26">IF(OR(U26="",U27=""),"",U26+U27)</f>
        <v>5</v>
      </c>
      <c r="W26" s="320"/>
      <c r="X26" s="326" t="str">
        <f t="shared" ref="X26" ca="1" si="27">IFERROR(VLOOKUP(AT26,$I$5:$T$8,3,0),"")&amp;IFERROR(VLOOKUP(AT26,$Y$5:$AJ$8,3,0),"")</f>
        <v>カテット白沢ＳＳ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1</v>
      </c>
      <c r="T27" s="74" t="s">
        <v>29</v>
      </c>
      <c r="U27" s="73">
        <v>1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8">IFERROR(VLOOKUP(AS28,$I$5:$T$8,3,0),"")&amp;IFERROR(VLOOKUP(AS28,$Y$5:$AJ$8,3,0),"")</f>
        <v>シャルムグランツＳＣ</v>
      </c>
      <c r="K28" s="324"/>
      <c r="L28" s="324"/>
      <c r="M28" s="324"/>
      <c r="N28" s="324"/>
      <c r="O28" s="324"/>
      <c r="P28" s="324"/>
      <c r="Q28" s="320">
        <f t="shared" ref="Q28" si="29">IF(OR(S28="",S29=""),"",S28+S29)</f>
        <v>0</v>
      </c>
      <c r="R28" s="320"/>
      <c r="S28" s="73">
        <v>0</v>
      </c>
      <c r="T28" s="74" t="s">
        <v>29</v>
      </c>
      <c r="U28" s="73">
        <v>2</v>
      </c>
      <c r="V28" s="320">
        <f t="shared" ref="V28" si="30">IF(OR(U28="",U29=""),"",U28+U29)</f>
        <v>2</v>
      </c>
      <c r="W28" s="320"/>
      <c r="X28" s="326" t="str">
        <f t="shared" ref="X28" ca="1" si="31">IFERROR(VLOOKUP(AT28,$I$5:$T$8,3,0),"")&amp;IFERROR(VLOOKUP(AT28,$Y$5:$AJ$8,3,0),"")</f>
        <v>姿川第一ＦＣ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0</v>
      </c>
      <c r="T29" s="74" t="s">
        <v>29</v>
      </c>
      <c r="U29" s="73">
        <v>0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2">IFERROR(VLOOKUP(AS30,$I$5:$T$8,3,0),"")&amp;IFERROR(VLOOKUP(AS30,$Y$5:$AJ$8,3,0),"")</f>
        <v>みはらＳＣ Jr</v>
      </c>
      <c r="K30" s="324"/>
      <c r="L30" s="324"/>
      <c r="M30" s="324"/>
      <c r="N30" s="324"/>
      <c r="O30" s="324"/>
      <c r="P30" s="324"/>
      <c r="Q30" s="320">
        <f t="shared" ref="Q30" si="33">IF(OR(S30="",S31=""),"",S30+S31)</f>
        <v>0</v>
      </c>
      <c r="R30" s="320"/>
      <c r="S30" s="73">
        <v>0</v>
      </c>
      <c r="T30" s="74" t="s">
        <v>29</v>
      </c>
      <c r="U30" s="73">
        <v>0</v>
      </c>
      <c r="V30" s="320">
        <f t="shared" ref="V30" si="34">IF(OR(U30="",U31=""),"",U30+U31)</f>
        <v>0</v>
      </c>
      <c r="W30" s="320"/>
      <c r="X30" s="326" t="str">
        <f t="shared" ref="X30" ca="1" si="35">IFERROR(VLOOKUP(AT30,$I$5:$T$8,3,0),"")&amp;IFERROR(VLOOKUP(AT30,$Y$5:$AJ$8,3,0),"")</f>
        <v>ともぞうＳＣ Ｕ１０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0</v>
      </c>
      <c r="T31" s="74" t="s">
        <v>29</v>
      </c>
      <c r="U31" s="73">
        <v>0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6">IFERROR(VLOOKUP(AS32,$I$5:$T$8,3,0),"")&amp;IFERROR(VLOOKUP(AS32,$Y$5:$AJ$8,3,0),"")</f>
        <v>国本ＪＳＣ</v>
      </c>
      <c r="K32" s="324"/>
      <c r="L32" s="324"/>
      <c r="M32" s="324"/>
      <c r="N32" s="324"/>
      <c r="O32" s="324"/>
      <c r="P32" s="324"/>
      <c r="Q32" s="320">
        <f t="shared" ref="Q32" si="37">IF(OR(S32="",S33=""),"",S32+S33)</f>
        <v>1</v>
      </c>
      <c r="R32" s="320"/>
      <c r="S32" s="73">
        <v>1</v>
      </c>
      <c r="T32" s="74" t="s">
        <v>29</v>
      </c>
      <c r="U32" s="73">
        <v>1</v>
      </c>
      <c r="V32" s="320">
        <f t="shared" ref="V32" si="38">IF(OR(U32="",U33=""),"",U32+U33)</f>
        <v>2</v>
      </c>
      <c r="W32" s="320"/>
      <c r="X32" s="326" t="str">
        <f t="shared" ref="X32" ca="1" si="39">IFERROR(VLOOKUP(AT32,$I$5:$T$8,3,0),"")&amp;IFERROR(VLOOKUP(AT32,$Y$5:$AJ$8,3,0),"")</f>
        <v>カテット白沢ＳＳ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7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0</v>
      </c>
      <c r="T33" s="74" t="s">
        <v>29</v>
      </c>
      <c r="U33" s="73">
        <v>1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7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0">IFERROR(VLOOKUP(AS34,$I$5:$T$8,3,0),"")&amp;IFERROR(VLOOKUP(AS34,$Y$5:$AJ$8,3,0),"")</f>
        <v>雀宮ＦＣ</v>
      </c>
      <c r="K34" s="324"/>
      <c r="L34" s="324"/>
      <c r="M34" s="324"/>
      <c r="N34" s="324"/>
      <c r="O34" s="324"/>
      <c r="P34" s="324"/>
      <c r="Q34" s="320">
        <f t="shared" ref="Q34" si="41">IF(OR(S34="",S35=""),"",S34+S35)</f>
        <v>1</v>
      </c>
      <c r="R34" s="320"/>
      <c r="S34" s="73">
        <v>0</v>
      </c>
      <c r="T34" s="74" t="s">
        <v>29</v>
      </c>
      <c r="U34" s="73">
        <v>3</v>
      </c>
      <c r="V34" s="320">
        <f t="shared" ref="V34" si="42">IF(OR(U34="",U35=""),"",U34+U35)</f>
        <v>4</v>
      </c>
      <c r="W34" s="320"/>
      <c r="X34" s="326" t="str">
        <f t="shared" ref="X34" ca="1" si="43">IFERROR(VLOOKUP(AT34,$I$5:$T$8,3,0),"")&amp;IFERROR(VLOOKUP(AT34,$Y$5:$AJ$8,3,0),"")</f>
        <v>石井ＦＣ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7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1</v>
      </c>
      <c r="T35" s="74" t="s">
        <v>29</v>
      </c>
      <c r="U35" s="73">
        <v>1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7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7" s="40" customFormat="1" ht="11.25" customHeight="1" x14ac:dyDescent="0.45">
      <c r="B37" s="319"/>
      <c r="C37" s="319" t="str">
        <f ca="1">H5</f>
        <v>ａ</v>
      </c>
      <c r="D37" s="319"/>
      <c r="E37" s="319"/>
      <c r="F37" s="319"/>
      <c r="G37" s="319"/>
      <c r="H37" s="319"/>
      <c r="I37" s="319" t="str">
        <f ca="1">IF(C39="","",C39)</f>
        <v>シャルムグランツＳＣ</v>
      </c>
      <c r="J37" s="319"/>
      <c r="K37" s="319"/>
      <c r="L37" s="319"/>
      <c r="M37" s="319"/>
      <c r="N37" s="319"/>
      <c r="O37" s="319" t="str">
        <f ca="1">IF(C41="","",C41)</f>
        <v>みはらＳＣ Jr</v>
      </c>
      <c r="P37" s="319"/>
      <c r="Q37" s="319"/>
      <c r="R37" s="319"/>
      <c r="S37" s="319"/>
      <c r="T37" s="319"/>
      <c r="U37" s="319" t="str">
        <f ca="1">IF(C43="","",C43)</f>
        <v>ともぞうＳＣ Ｕ１０</v>
      </c>
      <c r="V37" s="319"/>
      <c r="W37" s="319"/>
      <c r="X37" s="319"/>
      <c r="Y37" s="319"/>
      <c r="Z37" s="319"/>
      <c r="AA37" s="319" t="str">
        <f ca="1">IF(C45="","",C45)</f>
        <v>姿川第一ＦＣ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s="40" customFormat="1" ht="11.25" customHeight="1" x14ac:dyDescent="0.45">
      <c r="B39" s="319">
        <v>1</v>
      </c>
      <c r="C39" s="328" t="str">
        <f ca="1">K5</f>
        <v>シャルムグランツＳＣ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○</v>
      </c>
      <c r="P39" s="319">
        <f>Q12</f>
        <v>1</v>
      </c>
      <c r="Q39" s="319"/>
      <c r="R39" s="319" t="s">
        <v>17</v>
      </c>
      <c r="S39" s="319">
        <f>V12</f>
        <v>0</v>
      </c>
      <c r="T39" s="319"/>
      <c r="U39" s="330" t="str">
        <f>IF(OR(V39="",Y39=""),"",IF(V39&gt;Y39,"○",IF(V39=Y39,"△","●")))</f>
        <v>●</v>
      </c>
      <c r="V39" s="319">
        <f>Q20</f>
        <v>0</v>
      </c>
      <c r="W39" s="319"/>
      <c r="X39" s="319" t="s">
        <v>17</v>
      </c>
      <c r="Y39" s="319">
        <f>V20</f>
        <v>2</v>
      </c>
      <c r="Z39" s="319"/>
      <c r="AA39" s="330" t="str">
        <f t="shared" ref="AA39" si="44">IF(OR(AB39="",AE39=""),"",IF(AB39&gt;AE39,"○",IF(AB39=AE39,"△","●")))</f>
        <v>●</v>
      </c>
      <c r="AB39" s="319">
        <f>Q28</f>
        <v>0</v>
      </c>
      <c r="AC39" s="319"/>
      <c r="AD39" s="319" t="s">
        <v>17</v>
      </c>
      <c r="AE39" s="319">
        <f>V28</f>
        <v>2</v>
      </c>
      <c r="AF39" s="319"/>
      <c r="AG39" s="319">
        <f t="shared" ref="AG39:AG43" si="45">IF(AND($J39="",$P39="",$V39="",$AB39=""),"",COUNTIF($I39:$AF39,"○")*3+COUNTIF($I39:$AF39,"△")*1)</f>
        <v>3</v>
      </c>
      <c r="AH39" s="319"/>
      <c r="AI39" s="319">
        <f>IF(AND($J39="",$P39="",$V39="",$AB39=""),"",SUM($J39,$P39,$V39,$AB39))</f>
        <v>1</v>
      </c>
      <c r="AJ39" s="319"/>
      <c r="AK39" s="319">
        <f t="shared" ref="AK39:AK43" si="46">IF(AND($M39="",$S39="",$Y39="",$AE39),"",SUM($M39,$S39,$Y39,$AE39))</f>
        <v>4</v>
      </c>
      <c r="AL39" s="319"/>
      <c r="AM39" s="319">
        <f>IF(OR(AI39="",AK39=""),"",AI39-AK39)</f>
        <v>-3</v>
      </c>
      <c r="AN39" s="319"/>
      <c r="AO39" s="319"/>
      <c r="AP39" s="319">
        <v>3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s="40" customFormat="1" ht="11.25" customHeight="1" x14ac:dyDescent="0.45">
      <c r="B41" s="319">
        <v>2</v>
      </c>
      <c r="C41" s="328" t="str">
        <f ca="1">K6</f>
        <v>みはらＳＣ Jr</v>
      </c>
      <c r="D41" s="328"/>
      <c r="E41" s="328"/>
      <c r="F41" s="328"/>
      <c r="G41" s="328"/>
      <c r="H41" s="328"/>
      <c r="I41" s="330" t="str">
        <f t="shared" ref="I41" si="47">IF(OR(J41="",M41=""),"",IF(J41&gt;M41,"○",IF(J41=M41,"△","●")))</f>
        <v>●</v>
      </c>
      <c r="J41" s="319">
        <f>IF(S39="","",S39)</f>
        <v>0</v>
      </c>
      <c r="K41" s="319"/>
      <c r="L41" s="319" t="s">
        <v>17</v>
      </c>
      <c r="M41" s="319">
        <f>IF(P39="","",P39)</f>
        <v>1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△</v>
      </c>
      <c r="V41" s="319">
        <f>Q30</f>
        <v>0</v>
      </c>
      <c r="W41" s="319"/>
      <c r="X41" s="319" t="s">
        <v>17</v>
      </c>
      <c r="Y41" s="319">
        <f>V30</f>
        <v>0</v>
      </c>
      <c r="Z41" s="319"/>
      <c r="AA41" s="330" t="str">
        <f t="shared" ref="AA41" si="48">IF(OR(AB41="",AE41=""),"",IF(AB41&gt;AE41,"○",IF(AB41=AE41,"△","●")))</f>
        <v>●</v>
      </c>
      <c r="AB41" s="319">
        <f>Q22</f>
        <v>0</v>
      </c>
      <c r="AC41" s="319"/>
      <c r="AD41" s="319" t="s">
        <v>17</v>
      </c>
      <c r="AE41" s="319">
        <f>V22</f>
        <v>3</v>
      </c>
      <c r="AF41" s="319"/>
      <c r="AG41" s="319">
        <f t="shared" si="45"/>
        <v>1</v>
      </c>
      <c r="AH41" s="319"/>
      <c r="AI41" s="319">
        <f t="shared" ref="AI41" si="49">IF(AND($J41="",$P41="",$V41="",$AB41=""),"",SUM($J41,$P41,$V41,$AB41))</f>
        <v>0</v>
      </c>
      <c r="AJ41" s="319"/>
      <c r="AK41" s="319">
        <f t="shared" si="46"/>
        <v>4</v>
      </c>
      <c r="AL41" s="319"/>
      <c r="AM41" s="319">
        <f t="shared" ref="AM41" si="50">IF(OR(AI41="",AK41=""),"",AI41-AK41)</f>
        <v>-4</v>
      </c>
      <c r="AN41" s="319"/>
      <c r="AO41" s="319"/>
      <c r="AP41" s="319">
        <v>4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s="40" customFormat="1" ht="11.25" customHeight="1" x14ac:dyDescent="0.45">
      <c r="B43" s="319">
        <v>3</v>
      </c>
      <c r="C43" s="328" t="str">
        <f ca="1">K7</f>
        <v>ともぞうＳＣ Ｕ１０</v>
      </c>
      <c r="D43" s="328"/>
      <c r="E43" s="328"/>
      <c r="F43" s="328"/>
      <c r="G43" s="328"/>
      <c r="H43" s="328"/>
      <c r="I43" s="330" t="str">
        <f t="shared" ref="I43" si="51">IF(OR(J43="",M43=""),"",IF(J43&gt;M43,"○",IF(J43=M43,"△","●")))</f>
        <v>○</v>
      </c>
      <c r="J43" s="319">
        <f>IF(Y39="","",Y39)</f>
        <v>2</v>
      </c>
      <c r="K43" s="319"/>
      <c r="L43" s="319" t="s">
        <v>17</v>
      </c>
      <c r="M43" s="319">
        <f>IF(V39="","",V39)</f>
        <v>0</v>
      </c>
      <c r="N43" s="319"/>
      <c r="O43" s="330" t="str">
        <f>IF(OR(P43="",S43=""),"",IF(P43&gt;S43,"○",IF(P43=S43,"△","●")))</f>
        <v>△</v>
      </c>
      <c r="P43" s="319">
        <f>IF(Y41="","",Y41)</f>
        <v>0</v>
      </c>
      <c r="Q43" s="319"/>
      <c r="R43" s="319" t="s">
        <v>17</v>
      </c>
      <c r="S43" s="319">
        <f>IF(V41="","",V41)</f>
        <v>0</v>
      </c>
      <c r="T43" s="319"/>
      <c r="U43" s="329"/>
      <c r="V43" s="329"/>
      <c r="W43" s="329"/>
      <c r="X43" s="329"/>
      <c r="Y43" s="329"/>
      <c r="Z43" s="329"/>
      <c r="AA43" s="330" t="str">
        <f t="shared" ref="AA43" si="52">IF(OR(AB43="",AE43=""),"",IF(AB43&gt;AE43,"○",IF(AB43=AE43,"△","●")))</f>
        <v>●</v>
      </c>
      <c r="AB43" s="319">
        <f>Q14</f>
        <v>0</v>
      </c>
      <c r="AC43" s="319"/>
      <c r="AD43" s="319" t="s">
        <v>17</v>
      </c>
      <c r="AE43" s="319">
        <f>V14</f>
        <v>4</v>
      </c>
      <c r="AF43" s="319"/>
      <c r="AG43" s="319">
        <f t="shared" si="45"/>
        <v>4</v>
      </c>
      <c r="AH43" s="319"/>
      <c r="AI43" s="319">
        <f t="shared" ref="AI43" si="53">IF(AND($J43="",$P43="",$V43="",$AB43=""),"",SUM($J43,$P43,$V43,$AB43))</f>
        <v>2</v>
      </c>
      <c r="AJ43" s="319"/>
      <c r="AK43" s="319">
        <f t="shared" si="46"/>
        <v>4</v>
      </c>
      <c r="AL43" s="319"/>
      <c r="AM43" s="319">
        <f t="shared" ref="AM43" si="54">IF(OR(AI43="",AK43=""),"",AI43-AK43)</f>
        <v>-2</v>
      </c>
      <c r="AN43" s="319"/>
      <c r="AO43" s="319"/>
      <c r="AP43" s="319">
        <v>2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s="40" customFormat="1" ht="11.25" customHeight="1" x14ac:dyDescent="0.45">
      <c r="B45" s="319">
        <v>4</v>
      </c>
      <c r="C45" s="328" t="str">
        <f ca="1">K8</f>
        <v>姿川第一ＦＣ</v>
      </c>
      <c r="D45" s="328"/>
      <c r="E45" s="328"/>
      <c r="F45" s="328"/>
      <c r="G45" s="328"/>
      <c r="H45" s="328"/>
      <c r="I45" s="330" t="str">
        <f t="shared" ref="I45" si="55">IF(OR(J45="",M45=""),"",IF(J45&gt;M45,"○",IF(J45=M45,"△","●")))</f>
        <v>○</v>
      </c>
      <c r="J45" s="319">
        <f>IF(AE39="","",AE39)</f>
        <v>2</v>
      </c>
      <c r="K45" s="319"/>
      <c r="L45" s="319" t="s">
        <v>17</v>
      </c>
      <c r="M45" s="319">
        <f>IF(AB39="","",AB39)</f>
        <v>0</v>
      </c>
      <c r="N45" s="319"/>
      <c r="O45" s="330" t="str">
        <f>IF(OR(P45="",S45=""),"",IF(P45&gt;S45,"○",IF(P45=S45,"△","●")))</f>
        <v>○</v>
      </c>
      <c r="P45" s="319">
        <f>IF(AE41="","",AE41)</f>
        <v>3</v>
      </c>
      <c r="Q45" s="319"/>
      <c r="R45" s="319" t="s">
        <v>17</v>
      </c>
      <c r="S45" s="319">
        <f>IF(AB41="","",AB41)</f>
        <v>0</v>
      </c>
      <c r="T45" s="319"/>
      <c r="U45" s="330" t="str">
        <f>IF(OR(V45="",Y45=""),"",IF(V45&gt;Y45,"○",IF(V45=Y45,"△","●")))</f>
        <v>○</v>
      </c>
      <c r="V45" s="319">
        <f>IF(AE43="","",AE43)</f>
        <v>4</v>
      </c>
      <c r="W45" s="319"/>
      <c r="X45" s="319" t="s">
        <v>17</v>
      </c>
      <c r="Y45" s="319">
        <f>IF(AB43="","",AB43)</f>
        <v>0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9</v>
      </c>
      <c r="AH45" s="319"/>
      <c r="AI45" s="319">
        <f t="shared" ref="AI45" si="56">IF(AND($J45="",$P45="",$V45="",$AB45=""),"",SUM($J45,$P45,$V45,$AB45))</f>
        <v>9</v>
      </c>
      <c r="AJ45" s="319"/>
      <c r="AK45" s="319">
        <f>IF(AND($M45="",$S45="",$Y45="",$AE45),"",SUM($M45,$S45,$Y45,$AE45))</f>
        <v>0</v>
      </c>
      <c r="AL45" s="319"/>
      <c r="AM45" s="319">
        <f t="shared" ref="AM45" si="57">IF(OR(AI45="",AK45=""),"",AI45-AK45)</f>
        <v>9</v>
      </c>
      <c r="AN45" s="319"/>
      <c r="AO45" s="319"/>
      <c r="AP45" s="319">
        <v>1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s="40" customFormat="1" ht="11.25" customHeight="1" x14ac:dyDescent="0.45">
      <c r="B48" s="319"/>
      <c r="C48" s="319" t="str">
        <f ca="1">X5</f>
        <v>ｂ</v>
      </c>
      <c r="D48" s="319"/>
      <c r="E48" s="319"/>
      <c r="F48" s="319"/>
      <c r="G48" s="319"/>
      <c r="H48" s="319"/>
      <c r="I48" s="319" t="str">
        <f ca="1">IF(C50="","",C50)</f>
        <v>国本ＪＳＣ</v>
      </c>
      <c r="J48" s="319"/>
      <c r="K48" s="319"/>
      <c r="L48" s="319"/>
      <c r="M48" s="319"/>
      <c r="N48" s="319"/>
      <c r="O48" s="319" t="str">
        <f ca="1">IF(C52="","",C52)</f>
        <v>雀宮ＦＣ</v>
      </c>
      <c r="P48" s="319"/>
      <c r="Q48" s="319"/>
      <c r="R48" s="319"/>
      <c r="S48" s="319"/>
      <c r="T48" s="319"/>
      <c r="U48" s="319" t="str">
        <f ca="1">IF(C54="","",C54)</f>
        <v>石井ＦＣ</v>
      </c>
      <c r="V48" s="319"/>
      <c r="W48" s="319"/>
      <c r="X48" s="319"/>
      <c r="Y48" s="319"/>
      <c r="Z48" s="319"/>
      <c r="AA48" s="319" t="str">
        <f ca="1">IF(C56="","",C56)</f>
        <v>カテット白沢ＳＳ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2:57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2:57" s="40" customFormat="1" ht="11.25" customHeight="1" x14ac:dyDescent="0.45">
      <c r="B50" s="319">
        <v>5</v>
      </c>
      <c r="C50" s="328" t="str">
        <f ca="1">AA5</f>
        <v>国本ＪＳＣ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○</v>
      </c>
      <c r="P50" s="319">
        <f>Q16</f>
        <v>2</v>
      </c>
      <c r="Q50" s="319"/>
      <c r="R50" s="319" t="s">
        <v>17</v>
      </c>
      <c r="S50" s="319">
        <f>V16</f>
        <v>0</v>
      </c>
      <c r="T50" s="319"/>
      <c r="U50" s="330" t="str">
        <f>IF(OR(V50="",Y50=""),"",IF(V50&gt;Y50,"○",IF(V50=Y50,"△","●")))</f>
        <v>○</v>
      </c>
      <c r="V50" s="319">
        <f>Q24</f>
        <v>1</v>
      </c>
      <c r="W50" s="319"/>
      <c r="X50" s="319" t="s">
        <v>17</v>
      </c>
      <c r="Y50" s="319">
        <f>V24</f>
        <v>0</v>
      </c>
      <c r="Z50" s="319"/>
      <c r="AA50" s="330" t="str">
        <f t="shared" ref="AA50:AA54" si="58">IF(OR(AB50="",AE50=""),"",IF(AB50&gt;AE50,"○",IF(AB50=AE50,"△","●")))</f>
        <v>●</v>
      </c>
      <c r="AB50" s="319">
        <f>Q32</f>
        <v>1</v>
      </c>
      <c r="AC50" s="319"/>
      <c r="AD50" s="319" t="s">
        <v>17</v>
      </c>
      <c r="AE50" s="319">
        <f>V32</f>
        <v>2</v>
      </c>
      <c r="AF50" s="319"/>
      <c r="AG50" s="319">
        <f t="shared" ref="AG50:AG54" si="59">IF(AND($J50="",$P50="",$V50="",$AB50=""),"",COUNTIF($I50:$AF50,"○")*3+COUNTIF($I50:$AF50,"△")*1)</f>
        <v>6</v>
      </c>
      <c r="AH50" s="319"/>
      <c r="AI50" s="319">
        <f>IF(AND($J50="",$P50="",$V50="",$AB50=""),"",SUM($J50,$P50,$V50,$AB50))</f>
        <v>4</v>
      </c>
      <c r="AJ50" s="319"/>
      <c r="AK50" s="319">
        <f t="shared" ref="AK50:AK54" si="60">IF(AND($M50="",$S50="",$Y50="",$AE50),"",SUM($M50,$S50,$Y50,$AE50))</f>
        <v>2</v>
      </c>
      <c r="AL50" s="319"/>
      <c r="AM50" s="319">
        <f>IF(OR(AI50="",AK50=""),"",AI50-AK50)</f>
        <v>2</v>
      </c>
      <c r="AN50" s="319"/>
      <c r="AO50" s="319"/>
      <c r="AP50" s="319">
        <v>3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2:57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2:57" s="40" customFormat="1" ht="11.25" customHeight="1" x14ac:dyDescent="0.45">
      <c r="B52" s="319">
        <v>6</v>
      </c>
      <c r="C52" s="328" t="str">
        <f ca="1">AA6</f>
        <v>雀宮ＦＣ</v>
      </c>
      <c r="D52" s="328"/>
      <c r="E52" s="328"/>
      <c r="F52" s="328"/>
      <c r="G52" s="328"/>
      <c r="H52" s="328"/>
      <c r="I52" s="330" t="str">
        <f t="shared" ref="I52:I56" si="61">IF(OR(J52="",M52=""),"",IF(J52&gt;M52,"○",IF(J52=M52,"△","●")))</f>
        <v>●</v>
      </c>
      <c r="J52" s="319">
        <f>IF(S50="","",S50)</f>
        <v>0</v>
      </c>
      <c r="K52" s="319"/>
      <c r="L52" s="319" t="s">
        <v>17</v>
      </c>
      <c r="M52" s="319">
        <f>IF(P50="","",P50)</f>
        <v>2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●</v>
      </c>
      <c r="V52" s="319">
        <f>Q34</f>
        <v>1</v>
      </c>
      <c r="W52" s="319"/>
      <c r="X52" s="319" t="s">
        <v>17</v>
      </c>
      <c r="Y52" s="319">
        <f>V34</f>
        <v>4</v>
      </c>
      <c r="Z52" s="319"/>
      <c r="AA52" s="330" t="str">
        <f t="shared" si="58"/>
        <v>●</v>
      </c>
      <c r="AB52" s="319">
        <f>Q26</f>
        <v>1</v>
      </c>
      <c r="AC52" s="319"/>
      <c r="AD52" s="319" t="s">
        <v>17</v>
      </c>
      <c r="AE52" s="319">
        <f>V26</f>
        <v>5</v>
      </c>
      <c r="AF52" s="319"/>
      <c r="AG52" s="319">
        <f t="shared" si="59"/>
        <v>0</v>
      </c>
      <c r="AH52" s="319"/>
      <c r="AI52" s="319">
        <f t="shared" ref="AI52" si="62">IF(AND($J52="",$P52="",$V52="",$AB52=""),"",SUM($J52,$P52,$V52,$AB52))</f>
        <v>2</v>
      </c>
      <c r="AJ52" s="319"/>
      <c r="AK52" s="319">
        <f t="shared" si="60"/>
        <v>11</v>
      </c>
      <c r="AL52" s="319"/>
      <c r="AM52" s="319">
        <f t="shared" ref="AM52" si="63">IF(OR(AI52="",AK52=""),"",AI52-AK52)</f>
        <v>-9</v>
      </c>
      <c r="AN52" s="319"/>
      <c r="AO52" s="319"/>
      <c r="AP52" s="319">
        <v>4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2:57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2:57" s="40" customFormat="1" ht="11.25" customHeight="1" x14ac:dyDescent="0.45">
      <c r="B54" s="319">
        <v>7</v>
      </c>
      <c r="C54" s="328" t="str">
        <f ca="1">AA7</f>
        <v>石井ＦＣ</v>
      </c>
      <c r="D54" s="328"/>
      <c r="E54" s="328"/>
      <c r="F54" s="328"/>
      <c r="G54" s="328"/>
      <c r="H54" s="328"/>
      <c r="I54" s="330" t="str">
        <f t="shared" si="61"/>
        <v>●</v>
      </c>
      <c r="J54" s="319">
        <f>IF(Y50="","",Y50)</f>
        <v>0</v>
      </c>
      <c r="K54" s="319"/>
      <c r="L54" s="319" t="s">
        <v>17</v>
      </c>
      <c r="M54" s="319">
        <f>IF(V50="","",V50)</f>
        <v>1</v>
      </c>
      <c r="N54" s="319"/>
      <c r="O54" s="330" t="str">
        <f>IF(OR(P54="",S54=""),"",IF(P54&gt;S54,"○",IF(P54=S54,"△","●")))</f>
        <v>○</v>
      </c>
      <c r="P54" s="319">
        <f>IF(Y52="","",Y52)</f>
        <v>4</v>
      </c>
      <c r="Q54" s="319"/>
      <c r="R54" s="319" t="s">
        <v>17</v>
      </c>
      <c r="S54" s="319">
        <f>IF(V52="","",V52)</f>
        <v>1</v>
      </c>
      <c r="T54" s="319"/>
      <c r="U54" s="329"/>
      <c r="V54" s="329"/>
      <c r="W54" s="329"/>
      <c r="X54" s="329"/>
      <c r="Y54" s="329"/>
      <c r="Z54" s="329"/>
      <c r="AA54" s="330" t="str">
        <f t="shared" si="58"/>
        <v>○</v>
      </c>
      <c r="AB54" s="319">
        <f>Q18</f>
        <v>1</v>
      </c>
      <c r="AC54" s="319"/>
      <c r="AD54" s="319" t="s">
        <v>17</v>
      </c>
      <c r="AE54" s="319">
        <f>V18</f>
        <v>0</v>
      </c>
      <c r="AF54" s="319"/>
      <c r="AG54" s="319">
        <f t="shared" si="59"/>
        <v>6</v>
      </c>
      <c r="AH54" s="319"/>
      <c r="AI54" s="319">
        <f t="shared" ref="AI54" si="64">IF(AND($J54="",$P54="",$V54="",$AB54=""),"",SUM($J54,$P54,$V54,$AB54))</f>
        <v>5</v>
      </c>
      <c r="AJ54" s="319"/>
      <c r="AK54" s="319">
        <f t="shared" si="60"/>
        <v>2</v>
      </c>
      <c r="AL54" s="319"/>
      <c r="AM54" s="319">
        <f t="shared" ref="AM54" si="65">IF(OR(AI54="",AK54=""),"",AI54-AK54)</f>
        <v>3</v>
      </c>
      <c r="AN54" s="319"/>
      <c r="AO54" s="319"/>
      <c r="AP54" s="319">
        <v>2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2:57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2:57" s="40" customFormat="1" ht="11.25" customHeight="1" x14ac:dyDescent="0.45">
      <c r="B56" s="319">
        <v>8</v>
      </c>
      <c r="C56" s="328" t="str">
        <f ca="1">AA8</f>
        <v>カテット白沢ＳＳ</v>
      </c>
      <c r="D56" s="328"/>
      <c r="E56" s="328"/>
      <c r="F56" s="328"/>
      <c r="G56" s="328"/>
      <c r="H56" s="328"/>
      <c r="I56" s="330" t="str">
        <f t="shared" si="61"/>
        <v>○</v>
      </c>
      <c r="J56" s="319">
        <f>IF(AE50="","",AE50)</f>
        <v>2</v>
      </c>
      <c r="K56" s="319"/>
      <c r="L56" s="319" t="s">
        <v>17</v>
      </c>
      <c r="M56" s="319">
        <f>IF(AB50="","",AB50)</f>
        <v>1</v>
      </c>
      <c r="N56" s="319"/>
      <c r="O56" s="330" t="str">
        <f>IF(OR(P56="",S56=""),"",IF(P56&gt;S56,"○",IF(P56=S56,"△","●")))</f>
        <v>○</v>
      </c>
      <c r="P56" s="319">
        <f>IF(AE52="","",AE52)</f>
        <v>5</v>
      </c>
      <c r="Q56" s="319"/>
      <c r="R56" s="319" t="s">
        <v>17</v>
      </c>
      <c r="S56" s="319">
        <f>IF(AB52="","",AB52)</f>
        <v>1</v>
      </c>
      <c r="T56" s="319"/>
      <c r="U56" s="330" t="str">
        <f>IF(OR(V56="",Y56=""),"",IF(V56&gt;Y56,"○",IF(V56=Y56,"△","●")))</f>
        <v>●</v>
      </c>
      <c r="V56" s="319">
        <f>IF(AE54="","",AE54)</f>
        <v>0</v>
      </c>
      <c r="W56" s="319"/>
      <c r="X56" s="319" t="s">
        <v>17</v>
      </c>
      <c r="Y56" s="319">
        <f>IF(AB54="","",AB54)</f>
        <v>1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6</v>
      </c>
      <c r="AH56" s="319"/>
      <c r="AI56" s="319">
        <f t="shared" ref="AI56" si="66">IF(AND($J56="",$P56="",$V56="",$AB56=""),"",SUM($J56,$P56,$V56,$AB56))</f>
        <v>7</v>
      </c>
      <c r="AJ56" s="319"/>
      <c r="AK56" s="319">
        <f>IF(AND($M56="",$S56="",$Y56="",$AE56),"",SUM($M56,$S56,$Y56,$AE56))</f>
        <v>3</v>
      </c>
      <c r="AL56" s="319"/>
      <c r="AM56" s="319">
        <f t="shared" ref="AM56" si="67">IF(OR(AI56="",AK56=""),"",AI56-AK56)</f>
        <v>4</v>
      </c>
      <c r="AN56" s="319"/>
      <c r="AO56" s="319"/>
      <c r="AP56" s="319">
        <v>1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2:57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2:57" ht="13.2" x14ac:dyDescent="0.45">
      <c r="AS58" s="41"/>
      <c r="AT58" s="41"/>
    </row>
    <row r="59" spans="2:57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7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7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7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</sheetData>
  <mergeCells count="352">
    <mergeCell ref="D62:I62"/>
    <mergeCell ref="J62:Q62"/>
    <mergeCell ref="R62:Z62"/>
    <mergeCell ref="AA62:AC62"/>
    <mergeCell ref="AD62:AM62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A7:AG7"/>
    <mergeCell ref="AH7:AJ7"/>
    <mergeCell ref="I8:J8"/>
    <mergeCell ref="K8:Q8"/>
    <mergeCell ref="R8:T8"/>
    <mergeCell ref="Y8:Z8"/>
    <mergeCell ref="AA8:AG8"/>
    <mergeCell ref="AH8:AJ8"/>
    <mergeCell ref="AA5:AG5"/>
    <mergeCell ref="AH5:AJ5"/>
    <mergeCell ref="I6:J6"/>
    <mergeCell ref="K6:Q6"/>
    <mergeCell ref="R6:T6"/>
    <mergeCell ref="Y6:Z6"/>
    <mergeCell ref="AA6:AG6"/>
    <mergeCell ref="AH6:AJ6"/>
    <mergeCell ref="H5:H8"/>
    <mergeCell ref="I5:J5"/>
    <mergeCell ref="K5:Q5"/>
    <mergeCell ref="R5:T5"/>
    <mergeCell ref="X5:X8"/>
    <mergeCell ref="Y5:Z5"/>
    <mergeCell ref="I7:J7"/>
    <mergeCell ref="K7:Q7"/>
    <mergeCell ref="R7:T7"/>
    <mergeCell ref="Y7:Z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175" priority="21">
      <formula>WEEKDAY(AM3)=7</formula>
    </cfRule>
    <cfRule type="expression" dxfId="174" priority="22">
      <formula>WEEKDAY(AM3)=1</formula>
    </cfRule>
  </conditionalFormatting>
  <conditionalFormatting sqref="AM3:AO3">
    <cfRule type="expression" dxfId="173" priority="19">
      <formula>WEEKDAY(AM3)=7</formula>
    </cfRule>
    <cfRule type="expression" dxfId="172" priority="20">
      <formula>WEEKDAY(AM3)=1</formula>
    </cfRule>
  </conditionalFormatting>
  <conditionalFormatting sqref="AM3:AO3">
    <cfRule type="expression" dxfId="171" priority="17">
      <formula>WEEKDAY(AM3)=7</formula>
    </cfRule>
    <cfRule type="expression" dxfId="170" priority="18">
      <formula>WEEKDAY(AM3)=1</formula>
    </cfRule>
  </conditionalFormatting>
  <conditionalFormatting sqref="AM3:AO3">
    <cfRule type="expression" dxfId="169" priority="15">
      <formula>WEEKDAY(AM3)=7</formula>
    </cfRule>
    <cfRule type="expression" dxfId="168" priority="16">
      <formula>WEEKDAY(AM3)=1</formula>
    </cfRule>
  </conditionalFormatting>
  <conditionalFormatting sqref="AM3:AO3">
    <cfRule type="expression" dxfId="167" priority="13">
      <formula>WEEKDAY(AM3)=7</formula>
    </cfRule>
    <cfRule type="expression" dxfId="166" priority="14">
      <formula>WEEKDAY(AM3)=1</formula>
    </cfRule>
  </conditionalFormatting>
  <conditionalFormatting sqref="AM3:AO3">
    <cfRule type="expression" dxfId="165" priority="11">
      <formula>WEEKDAY(AM3)=7</formula>
    </cfRule>
    <cfRule type="expression" dxfId="164" priority="12">
      <formula>WEEKDAY(AM3)=1</formula>
    </cfRule>
  </conditionalFormatting>
  <conditionalFormatting sqref="AM3:AO3">
    <cfRule type="expression" dxfId="163" priority="9">
      <formula>WEEKDAY(AM3)=7</formula>
    </cfRule>
    <cfRule type="expression" dxfId="162" priority="10">
      <formula>WEEKDAY(AM3)=1</formula>
    </cfRule>
  </conditionalFormatting>
  <conditionalFormatting sqref="AM3:AO3">
    <cfRule type="expression" dxfId="161" priority="7">
      <formula>WEEKDAY(AM3)=7</formula>
    </cfRule>
    <cfRule type="expression" dxfId="160" priority="8">
      <formula>WEEKDAY(AM3)=1</formula>
    </cfRule>
  </conditionalFormatting>
  <conditionalFormatting sqref="AM3:AO3">
    <cfRule type="expression" dxfId="159" priority="5">
      <formula>WEEKDAY(AM3)=7</formula>
    </cfRule>
    <cfRule type="expression" dxfId="158" priority="6">
      <formula>WEEKDAY(AM3)=1</formula>
    </cfRule>
  </conditionalFormatting>
  <conditionalFormatting sqref="AM3:AO3">
    <cfRule type="expression" dxfId="157" priority="3">
      <formula>WEEKDAY(AM3)=7</formula>
    </cfRule>
    <cfRule type="expression" dxfId="156" priority="4">
      <formula>WEEKDAY(AM3)=1</formula>
    </cfRule>
  </conditionalFormatting>
  <conditionalFormatting sqref="AM3:AO3">
    <cfRule type="expression" dxfId="155" priority="1">
      <formula>WEEKDAY(AM3)=7</formula>
    </cfRule>
    <cfRule type="expression" dxfId="154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95C0-9198-43A6-8005-422F268E159E}">
  <dimension ref="A1:BE6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2</v>
      </c>
    </row>
    <row r="2" spans="1:46" ht="30" customHeight="1" x14ac:dyDescent="0.45">
      <c r="A2" s="275" t="str">
        <f ca="1">"【"&amp;INDIRECT("７月６日・７日組合せ!c"&amp;5+21*($AS$1-1))&amp;"ブロック 第１日】"</f>
        <v>【Ｂブロック 第１日】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INDIRECT("７月６日・７日組合せ!d"&amp;5+21*($AS$1-1))</f>
        <v>きぬわいわい広場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AA7</f>
        <v>栃木ＳＣ Ｕ１２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43652</v>
      </c>
      <c r="AH3" s="282"/>
      <c r="AI3" s="282"/>
      <c r="AJ3" s="282"/>
      <c r="AK3" s="282"/>
      <c r="AL3" s="282"/>
      <c r="AM3" s="283" t="str">
        <f>"（"&amp;TEXT(AG3,"aaa")&amp;"）"</f>
        <v>（土）</v>
      </c>
      <c r="AN3" s="283"/>
      <c r="AO3" s="284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H5" s="285" t="str">
        <f ca="1">INDIRECT("７月６日・７日組合せ!d"&amp;21*($AS$1-1)+11)</f>
        <v>ｃ</v>
      </c>
      <c r="I5" s="288">
        <v>1</v>
      </c>
      <c r="J5" s="289"/>
      <c r="K5" s="290" t="str">
        <f ca="1">INDIRECT("７月６日・７日組合せ!g"&amp;2*ROW()+21*($AS$1-1)-2)</f>
        <v>ＦＣペンサーレ</v>
      </c>
      <c r="L5" s="291"/>
      <c r="M5" s="291"/>
      <c r="N5" s="291"/>
      <c r="O5" s="291"/>
      <c r="P5" s="291"/>
      <c r="Q5" s="291"/>
      <c r="R5" s="292"/>
      <c r="S5" s="293"/>
      <c r="T5" s="294"/>
      <c r="X5" s="295" t="str">
        <f ca="1">INDIRECT("７月６日・７日組合せ!d"&amp;21*($AS$1-1)+19)</f>
        <v>ｄ</v>
      </c>
      <c r="Y5" s="298">
        <v>5</v>
      </c>
      <c r="Z5" s="299"/>
      <c r="AA5" s="290" t="str">
        <f ca="1">INDIRECT("７月６日・７日組合せ!g"&amp;2*ROW()+21*($AS$1-1)+6)</f>
        <v>ＦＣアリーバ</v>
      </c>
      <c r="AB5" s="291"/>
      <c r="AC5" s="291"/>
      <c r="AD5" s="291"/>
      <c r="AE5" s="291"/>
      <c r="AF5" s="291"/>
      <c r="AG5" s="291"/>
      <c r="AH5" s="292"/>
      <c r="AI5" s="293"/>
      <c r="AJ5" s="294"/>
    </row>
    <row r="6" spans="1:46" ht="18" customHeight="1" x14ac:dyDescent="0.45">
      <c r="H6" s="286"/>
      <c r="I6" s="300">
        <v>2</v>
      </c>
      <c r="J6" s="300"/>
      <c r="K6" s="290" t="str">
        <f t="shared" ref="K6:K8" ca="1" si="0">INDIRECT("７月６日・７日組合せ!g"&amp;2*ROW()+21*($AS$1-1)-2)</f>
        <v>ＦＣグランディール</v>
      </c>
      <c r="L6" s="291"/>
      <c r="M6" s="291"/>
      <c r="N6" s="291"/>
      <c r="O6" s="291"/>
      <c r="P6" s="291"/>
      <c r="Q6" s="291"/>
      <c r="R6" s="301"/>
      <c r="S6" s="302"/>
      <c r="T6" s="303"/>
      <c r="X6" s="296"/>
      <c r="Y6" s="300">
        <v>6</v>
      </c>
      <c r="Z6" s="300"/>
      <c r="AA6" s="290" t="str">
        <f t="shared" ref="AA6:AA8" ca="1" si="1">INDIRECT("７月６日・７日組合せ!g"&amp;2*ROW()+21*($AS$1-1)+6)</f>
        <v>ブラッドレスＳＳ</v>
      </c>
      <c r="AB6" s="291"/>
      <c r="AC6" s="291"/>
      <c r="AD6" s="291"/>
      <c r="AE6" s="291"/>
      <c r="AF6" s="291"/>
      <c r="AG6" s="291"/>
      <c r="AH6" s="301"/>
      <c r="AI6" s="316"/>
      <c r="AJ6" s="317"/>
    </row>
    <row r="7" spans="1:46" ht="18" customHeight="1" x14ac:dyDescent="0.45">
      <c r="H7" s="286"/>
      <c r="I7" s="300">
        <v>3</v>
      </c>
      <c r="J7" s="300"/>
      <c r="K7" s="290" t="str">
        <f t="shared" ca="1" si="0"/>
        <v>宇都宮北部ＦＣトレ</v>
      </c>
      <c r="L7" s="291"/>
      <c r="M7" s="291"/>
      <c r="N7" s="291"/>
      <c r="O7" s="291"/>
      <c r="P7" s="291"/>
      <c r="Q7" s="291"/>
      <c r="R7" s="301"/>
      <c r="S7" s="302"/>
      <c r="T7" s="303"/>
      <c r="X7" s="296"/>
      <c r="Y7" s="300">
        <v>7</v>
      </c>
      <c r="Z7" s="300"/>
      <c r="AA7" s="290" t="str">
        <f t="shared" ca="1" si="1"/>
        <v>栃木ＳＣ Ｕ１２</v>
      </c>
      <c r="AB7" s="291"/>
      <c r="AC7" s="291"/>
      <c r="AD7" s="291"/>
      <c r="AE7" s="291"/>
      <c r="AF7" s="291"/>
      <c r="AG7" s="291"/>
      <c r="AH7" s="301" t="s">
        <v>167</v>
      </c>
      <c r="AI7" s="302"/>
      <c r="AJ7" s="303"/>
    </row>
    <row r="8" spans="1:46" ht="18" customHeight="1" x14ac:dyDescent="0.45">
      <c r="C8" s="91"/>
      <c r="D8" s="85"/>
      <c r="E8" s="85"/>
      <c r="F8" s="85"/>
      <c r="G8" s="85"/>
      <c r="H8" s="287"/>
      <c r="I8" s="304">
        <v>4</v>
      </c>
      <c r="J8" s="305"/>
      <c r="K8" s="306" t="str">
        <f t="shared" ca="1" si="0"/>
        <v>緑が丘ＹＦＣ</v>
      </c>
      <c r="L8" s="307"/>
      <c r="M8" s="307"/>
      <c r="N8" s="307"/>
      <c r="O8" s="307"/>
      <c r="P8" s="307"/>
      <c r="Q8" s="308"/>
      <c r="R8" s="309"/>
      <c r="S8" s="310"/>
      <c r="T8" s="311"/>
      <c r="X8" s="297"/>
      <c r="Y8" s="312">
        <v>8</v>
      </c>
      <c r="Z8" s="313"/>
      <c r="AA8" s="306" t="str">
        <f t="shared" ca="1" si="1"/>
        <v>上河内ＪＳＣ</v>
      </c>
      <c r="AB8" s="307"/>
      <c r="AC8" s="307"/>
      <c r="AD8" s="307"/>
      <c r="AE8" s="307"/>
      <c r="AF8" s="307"/>
      <c r="AG8" s="307"/>
      <c r="AH8" s="309"/>
      <c r="AI8" s="314"/>
      <c r="AJ8" s="315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IFERROR(VLOOKUP(AS12,$I$5:$T$8,3,0),"")&amp;IFERROR(VLOOKUP(AS12,$Y$5:$AJ$8,3,0),"")</f>
        <v>ＦＣペンサーレ</v>
      </c>
      <c r="K12" s="324"/>
      <c r="L12" s="324"/>
      <c r="M12" s="324"/>
      <c r="N12" s="324"/>
      <c r="O12" s="324"/>
      <c r="P12" s="324"/>
      <c r="Q12" s="318">
        <f>IF(OR(S12="",S13=""),"",S12+S13)</f>
        <v>2</v>
      </c>
      <c r="R12" s="325"/>
      <c r="S12" s="73">
        <v>2</v>
      </c>
      <c r="T12" s="74" t="s">
        <v>29</v>
      </c>
      <c r="U12" s="73">
        <v>0</v>
      </c>
      <c r="V12" s="320">
        <f>IF(OR(U12="",U13=""),"",U12+U13)</f>
        <v>1</v>
      </c>
      <c r="W12" s="320"/>
      <c r="X12" s="326" t="str">
        <f ca="1">IFERROR(VLOOKUP(AT12,$I$5:$T$8,3,0),"")&amp;IFERROR(VLOOKUP(AT12,$Y$5:$AJ$8,3,0),"")</f>
        <v>ＦＣグランディール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0</v>
      </c>
      <c r="T13" s="74" t="s">
        <v>29</v>
      </c>
      <c r="U13" s="73">
        <v>1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ca="1">IFERROR(VLOOKUP(AS14,$I$5:$T$8,3,0),"")&amp;IFERROR(VLOOKUP(AS14,$Y$5:$AJ$8,3,0),"")</f>
        <v>宇都宮北部ＦＣトレ</v>
      </c>
      <c r="K14" s="324"/>
      <c r="L14" s="324"/>
      <c r="M14" s="324"/>
      <c r="N14" s="324"/>
      <c r="O14" s="324"/>
      <c r="P14" s="324"/>
      <c r="Q14" s="320">
        <f>IF(OR(S14="",S15=""),"",S14+S15)</f>
        <v>0</v>
      </c>
      <c r="R14" s="320"/>
      <c r="S14" s="73">
        <v>0</v>
      </c>
      <c r="T14" s="74" t="s">
        <v>29</v>
      </c>
      <c r="U14" s="73">
        <v>3</v>
      </c>
      <c r="V14" s="320">
        <f t="shared" ref="V14" si="2">IF(OR(U14="",U15=""),"",U14+U15)</f>
        <v>5</v>
      </c>
      <c r="W14" s="320"/>
      <c r="X14" s="326" t="str">
        <f t="shared" ref="X14" ca="1" si="3">IFERROR(VLOOKUP(AT14,$I$5:$T$8,3,0),"")&amp;IFERROR(VLOOKUP(AT14,$Y$5:$AJ$8,3,0),"")</f>
        <v>緑が丘ＹＦＣ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0"/>
      <c r="R15" s="320"/>
      <c r="S15" s="73">
        <v>0</v>
      </c>
      <c r="T15" s="74" t="s">
        <v>29</v>
      </c>
      <c r="U15" s="73">
        <v>2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4">IFERROR(VLOOKUP(AS16,$I$5:$T$8,3,0),"")&amp;IFERROR(VLOOKUP(AS16,$Y$5:$AJ$8,3,0),"")</f>
        <v>ＦＣアリーバ</v>
      </c>
      <c r="K16" s="324"/>
      <c r="L16" s="324"/>
      <c r="M16" s="324"/>
      <c r="N16" s="324"/>
      <c r="O16" s="324"/>
      <c r="P16" s="324"/>
      <c r="Q16" s="320">
        <f t="shared" ref="Q16" si="5">IF(OR(S16="",S17=""),"",S16+S17)</f>
        <v>1</v>
      </c>
      <c r="R16" s="320"/>
      <c r="S16" s="73">
        <v>0</v>
      </c>
      <c r="T16" s="74" t="s">
        <v>29</v>
      </c>
      <c r="U16" s="73">
        <v>0</v>
      </c>
      <c r="V16" s="320">
        <f t="shared" ref="V16" si="6">IF(OR(U16="",U17=""),"",U16+U17)</f>
        <v>1</v>
      </c>
      <c r="W16" s="320"/>
      <c r="X16" s="326" t="str">
        <f t="shared" ref="X16" ca="1" si="7">IFERROR(VLOOKUP(AT16,$I$5:$T$8,3,0),"")&amp;IFERROR(VLOOKUP(AT16,$Y$5:$AJ$8,3,0),"")</f>
        <v>ブラッドレスＳＳ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0"/>
      <c r="R17" s="320"/>
      <c r="S17" s="73">
        <v>1</v>
      </c>
      <c r="T17" s="74" t="s">
        <v>29</v>
      </c>
      <c r="U17" s="73">
        <v>1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8">IFERROR(VLOOKUP(AS18,$I$5:$T$8,3,0),"")&amp;IFERROR(VLOOKUP(AS18,$Y$5:$AJ$8,3,0),"")</f>
        <v>栃木ＳＣ Ｕ１２</v>
      </c>
      <c r="K18" s="324"/>
      <c r="L18" s="324"/>
      <c r="M18" s="324"/>
      <c r="N18" s="324"/>
      <c r="O18" s="324"/>
      <c r="P18" s="324"/>
      <c r="Q18" s="320">
        <f t="shared" ref="Q18" si="9">IF(OR(S18="",S19=""),"",S18+S19)</f>
        <v>6</v>
      </c>
      <c r="R18" s="320"/>
      <c r="S18" s="73">
        <v>4</v>
      </c>
      <c r="T18" s="74" t="s">
        <v>29</v>
      </c>
      <c r="U18" s="73">
        <v>0</v>
      </c>
      <c r="V18" s="320">
        <f t="shared" ref="V18" si="10">IF(OR(U18="",U19=""),"",U18+U19)</f>
        <v>0</v>
      </c>
      <c r="W18" s="320"/>
      <c r="X18" s="326" t="str">
        <f t="shared" ref="X18" ca="1" si="11">IFERROR(VLOOKUP(AT18,$I$5:$T$8,3,0),"")&amp;IFERROR(VLOOKUP(AT18,$Y$5:$AJ$8,3,0),"")</f>
        <v>上河内ＪＳＣ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0"/>
      <c r="R19" s="320"/>
      <c r="S19" s="73">
        <v>2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2">IFERROR(VLOOKUP(AS20,$I$5:$T$8,3,0),"")&amp;IFERROR(VLOOKUP(AS20,$Y$5:$AJ$8,3,0),"")</f>
        <v>ＦＣペンサーレ</v>
      </c>
      <c r="K20" s="324"/>
      <c r="L20" s="324"/>
      <c r="M20" s="324"/>
      <c r="N20" s="324"/>
      <c r="O20" s="324"/>
      <c r="P20" s="324"/>
      <c r="Q20" s="320">
        <f t="shared" ref="Q20" si="13">IF(OR(S20="",S21=""),"",S20+S21)</f>
        <v>6</v>
      </c>
      <c r="R20" s="320"/>
      <c r="S20" s="73">
        <v>2</v>
      </c>
      <c r="T20" s="74" t="s">
        <v>29</v>
      </c>
      <c r="U20" s="73">
        <v>1</v>
      </c>
      <c r="V20" s="320">
        <f t="shared" ref="V20" si="14">IF(OR(U20="",U21=""),"",U20+U21)</f>
        <v>1</v>
      </c>
      <c r="W20" s="320"/>
      <c r="X20" s="326" t="str">
        <f t="shared" ref="X20" ca="1" si="15">IFERROR(VLOOKUP(AT20,$I$5:$T$8,3,0),"")&amp;IFERROR(VLOOKUP(AT20,$Y$5:$AJ$8,3,0),"")</f>
        <v>宇都宮北部ＦＣトレ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4</v>
      </c>
      <c r="T21" s="74" t="s">
        <v>29</v>
      </c>
      <c r="U21" s="73">
        <v>0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6">IFERROR(VLOOKUP(AS22,$I$5:$T$8,3,0),"")&amp;IFERROR(VLOOKUP(AS22,$Y$5:$AJ$8,3,0),"")</f>
        <v>ＦＣグランディール</v>
      </c>
      <c r="K22" s="324"/>
      <c r="L22" s="324"/>
      <c r="M22" s="324"/>
      <c r="N22" s="324"/>
      <c r="O22" s="324"/>
      <c r="P22" s="324"/>
      <c r="Q22" s="320">
        <f t="shared" ref="Q22" si="17">IF(OR(S22="",S23=""),"",S22+S23)</f>
        <v>2</v>
      </c>
      <c r="R22" s="320"/>
      <c r="S22" s="73">
        <v>2</v>
      </c>
      <c r="T22" s="74" t="s">
        <v>29</v>
      </c>
      <c r="U22" s="73">
        <v>1</v>
      </c>
      <c r="V22" s="320">
        <f t="shared" ref="V22" si="18">IF(OR(U22="",U23=""),"",U22+U23)</f>
        <v>2</v>
      </c>
      <c r="W22" s="320"/>
      <c r="X22" s="326" t="str">
        <f t="shared" ref="X22" ca="1" si="19">IFERROR(VLOOKUP(AT22,$I$5:$T$8,3,0),"")&amp;IFERROR(VLOOKUP(AT22,$Y$5:$AJ$8,3,0),"")</f>
        <v>緑が丘ＹＦＣ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0</v>
      </c>
      <c r="T23" s="74" t="s">
        <v>29</v>
      </c>
      <c r="U23" s="73">
        <v>1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0">IFERROR(VLOOKUP(AS24,$I$5:$T$8,3,0),"")&amp;IFERROR(VLOOKUP(AS24,$Y$5:$AJ$8,3,0),"")</f>
        <v>ＦＣアリーバ</v>
      </c>
      <c r="K24" s="324"/>
      <c r="L24" s="324"/>
      <c r="M24" s="324"/>
      <c r="N24" s="324"/>
      <c r="O24" s="324"/>
      <c r="P24" s="324"/>
      <c r="Q24" s="320">
        <f t="shared" ref="Q24" si="21">IF(OR(S24="",S25=""),"",S24+S25)</f>
        <v>0</v>
      </c>
      <c r="R24" s="320"/>
      <c r="S24" s="73">
        <v>0</v>
      </c>
      <c r="T24" s="74" t="s">
        <v>29</v>
      </c>
      <c r="U24" s="73">
        <v>3</v>
      </c>
      <c r="V24" s="320">
        <f t="shared" ref="V24" si="22">IF(OR(U24="",U25=""),"",U24+U25)</f>
        <v>4</v>
      </c>
      <c r="W24" s="320"/>
      <c r="X24" s="326" t="str">
        <f t="shared" ref="X24" ca="1" si="23">IFERROR(VLOOKUP(AT24,$I$5:$T$8,3,0),"")&amp;IFERROR(VLOOKUP(AT24,$Y$5:$AJ$8,3,0),"")</f>
        <v>栃木ＳＣ Ｕ１２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0</v>
      </c>
      <c r="T25" s="74" t="s">
        <v>29</v>
      </c>
      <c r="U25" s="73">
        <v>1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4">IFERROR(VLOOKUP(AS26,$I$5:$T$8,3,0),"")&amp;IFERROR(VLOOKUP(AS26,$Y$5:$AJ$8,3,0),"")</f>
        <v>ブラッドレスＳＳ</v>
      </c>
      <c r="K26" s="324"/>
      <c r="L26" s="324"/>
      <c r="M26" s="324"/>
      <c r="N26" s="324"/>
      <c r="O26" s="324"/>
      <c r="P26" s="324"/>
      <c r="Q26" s="320">
        <f t="shared" ref="Q26" si="25">IF(OR(S26="",S27=""),"",S26+S27)</f>
        <v>2</v>
      </c>
      <c r="R26" s="320"/>
      <c r="S26" s="73">
        <v>0</v>
      </c>
      <c r="T26" s="74" t="s">
        <v>29</v>
      </c>
      <c r="U26" s="73">
        <v>0</v>
      </c>
      <c r="V26" s="320">
        <f t="shared" ref="V26" si="26">IF(OR(U26="",U27=""),"",U26+U27)</f>
        <v>0</v>
      </c>
      <c r="W26" s="320"/>
      <c r="X26" s="326" t="str">
        <f t="shared" ref="X26" ca="1" si="27">IFERROR(VLOOKUP(AT26,$I$5:$T$8,3,0),"")&amp;IFERROR(VLOOKUP(AT26,$Y$5:$AJ$8,3,0),"")</f>
        <v>上河内ＪＳＣ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2</v>
      </c>
      <c r="T27" s="74" t="s">
        <v>29</v>
      </c>
      <c r="U27" s="73">
        <v>0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8">IFERROR(VLOOKUP(AS28,$I$5:$T$8,3,0),"")&amp;IFERROR(VLOOKUP(AS28,$Y$5:$AJ$8,3,0),"")</f>
        <v>ＦＣペンサーレ</v>
      </c>
      <c r="K28" s="324"/>
      <c r="L28" s="324"/>
      <c r="M28" s="324"/>
      <c r="N28" s="324"/>
      <c r="O28" s="324"/>
      <c r="P28" s="324"/>
      <c r="Q28" s="320">
        <f t="shared" ref="Q28" si="29">IF(OR(S28="",S29=""),"",S28+S29)</f>
        <v>1</v>
      </c>
      <c r="R28" s="320"/>
      <c r="S28" s="73">
        <v>1</v>
      </c>
      <c r="T28" s="74" t="s">
        <v>29</v>
      </c>
      <c r="U28" s="73">
        <v>0</v>
      </c>
      <c r="V28" s="320">
        <f t="shared" ref="V28" si="30">IF(OR(U28="",U29=""),"",U28+U29)</f>
        <v>1</v>
      </c>
      <c r="W28" s="320"/>
      <c r="X28" s="326" t="str">
        <f t="shared" ref="X28" ca="1" si="31">IFERROR(VLOOKUP(AT28,$I$5:$T$8,3,0),"")&amp;IFERROR(VLOOKUP(AT28,$Y$5:$AJ$8,3,0),"")</f>
        <v>緑が丘ＹＦＣ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0</v>
      </c>
      <c r="T29" s="74" t="s">
        <v>29</v>
      </c>
      <c r="U29" s="73">
        <v>1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2">IFERROR(VLOOKUP(AS30,$I$5:$T$8,3,0),"")&amp;IFERROR(VLOOKUP(AS30,$Y$5:$AJ$8,3,0),"")</f>
        <v>ＦＣグランディール</v>
      </c>
      <c r="K30" s="324"/>
      <c r="L30" s="324"/>
      <c r="M30" s="324"/>
      <c r="N30" s="324"/>
      <c r="O30" s="324"/>
      <c r="P30" s="324"/>
      <c r="Q30" s="320">
        <f t="shared" ref="Q30" si="33">IF(OR(S30="",S31=""),"",S30+S31)</f>
        <v>7</v>
      </c>
      <c r="R30" s="320"/>
      <c r="S30" s="73">
        <v>3</v>
      </c>
      <c r="T30" s="74" t="s">
        <v>29</v>
      </c>
      <c r="U30" s="73">
        <v>0</v>
      </c>
      <c r="V30" s="320">
        <f t="shared" ref="V30" si="34">IF(OR(U30="",U31=""),"",U30+U31)</f>
        <v>0</v>
      </c>
      <c r="W30" s="320"/>
      <c r="X30" s="326" t="str">
        <f t="shared" ref="X30" ca="1" si="35">IFERROR(VLOOKUP(AT30,$I$5:$T$8,3,0),"")&amp;IFERROR(VLOOKUP(AT30,$Y$5:$AJ$8,3,0),"")</f>
        <v>宇都宮北部ＦＣトレ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4</v>
      </c>
      <c r="T31" s="74" t="s">
        <v>29</v>
      </c>
      <c r="U31" s="73">
        <v>0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6">IFERROR(VLOOKUP(AS32,$I$5:$T$8,3,0),"")&amp;IFERROR(VLOOKUP(AS32,$Y$5:$AJ$8,3,0),"")</f>
        <v>ＦＣアリーバ</v>
      </c>
      <c r="K32" s="324"/>
      <c r="L32" s="324"/>
      <c r="M32" s="324"/>
      <c r="N32" s="324"/>
      <c r="O32" s="324"/>
      <c r="P32" s="324"/>
      <c r="Q32" s="320">
        <f t="shared" ref="Q32" si="37">IF(OR(S32="",S33=""),"",S32+S33)</f>
        <v>5</v>
      </c>
      <c r="R32" s="320"/>
      <c r="S32" s="73">
        <v>1</v>
      </c>
      <c r="T32" s="74" t="s">
        <v>29</v>
      </c>
      <c r="U32" s="73">
        <v>1</v>
      </c>
      <c r="V32" s="320">
        <f t="shared" ref="V32" si="38">IF(OR(U32="",U33=""),"",U32+U33)</f>
        <v>1</v>
      </c>
      <c r="W32" s="320"/>
      <c r="X32" s="326" t="str">
        <f t="shared" ref="X32" ca="1" si="39">IFERROR(VLOOKUP(AT32,$I$5:$T$8,3,0),"")&amp;IFERROR(VLOOKUP(AT32,$Y$5:$AJ$8,3,0),"")</f>
        <v>上河内ＪＳＣ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7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4</v>
      </c>
      <c r="T33" s="74" t="s">
        <v>29</v>
      </c>
      <c r="U33" s="73">
        <v>0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7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0">IFERROR(VLOOKUP(AS34,$I$5:$T$8,3,0),"")&amp;IFERROR(VLOOKUP(AS34,$Y$5:$AJ$8,3,0),"")</f>
        <v>ブラッドレスＳＳ</v>
      </c>
      <c r="K34" s="324"/>
      <c r="L34" s="324"/>
      <c r="M34" s="324"/>
      <c r="N34" s="324"/>
      <c r="O34" s="324"/>
      <c r="P34" s="324"/>
      <c r="Q34" s="320">
        <f t="shared" ref="Q34" si="41">IF(OR(S34="",S35=""),"",S34+S35)</f>
        <v>0</v>
      </c>
      <c r="R34" s="320"/>
      <c r="S34" s="73">
        <v>0</v>
      </c>
      <c r="T34" s="74" t="s">
        <v>29</v>
      </c>
      <c r="U34" s="73">
        <v>3</v>
      </c>
      <c r="V34" s="320">
        <f t="shared" ref="V34" si="42">IF(OR(U34="",U35=""),"",U34+U35)</f>
        <v>5</v>
      </c>
      <c r="W34" s="320"/>
      <c r="X34" s="326" t="str">
        <f t="shared" ref="X34" ca="1" si="43">IFERROR(VLOOKUP(AT34,$I$5:$T$8,3,0),"")&amp;IFERROR(VLOOKUP(AT34,$Y$5:$AJ$8,3,0),"")</f>
        <v>栃木ＳＣ Ｕ１２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7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0</v>
      </c>
      <c r="T35" s="74" t="s">
        <v>29</v>
      </c>
      <c r="U35" s="73">
        <v>2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7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7" s="40" customFormat="1" ht="11.25" customHeight="1" x14ac:dyDescent="0.45">
      <c r="B37" s="319"/>
      <c r="C37" s="319" t="str">
        <f ca="1">H5</f>
        <v>ｃ</v>
      </c>
      <c r="D37" s="319"/>
      <c r="E37" s="319"/>
      <c r="F37" s="319"/>
      <c r="G37" s="319"/>
      <c r="H37" s="319"/>
      <c r="I37" s="319" t="str">
        <f ca="1">IF(C39="","",C39)</f>
        <v>ＦＣペンサーレ</v>
      </c>
      <c r="J37" s="319"/>
      <c r="K37" s="319"/>
      <c r="L37" s="319"/>
      <c r="M37" s="319"/>
      <c r="N37" s="319"/>
      <c r="O37" s="319" t="str">
        <f ca="1">IF(C41="","",C41)</f>
        <v>ＦＣグランディール</v>
      </c>
      <c r="P37" s="319"/>
      <c r="Q37" s="319"/>
      <c r="R37" s="319"/>
      <c r="S37" s="319"/>
      <c r="T37" s="319"/>
      <c r="U37" s="319" t="str">
        <f ca="1">IF(C43="","",C43)</f>
        <v>宇都宮北部ＦＣトレ</v>
      </c>
      <c r="V37" s="319"/>
      <c r="W37" s="319"/>
      <c r="X37" s="319"/>
      <c r="Y37" s="319"/>
      <c r="Z37" s="319"/>
      <c r="AA37" s="319" t="str">
        <f ca="1">IF(C45="","",C45)</f>
        <v>緑が丘ＹＦＣ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s="40" customFormat="1" ht="11.25" customHeight="1" x14ac:dyDescent="0.45">
      <c r="B39" s="319">
        <v>1</v>
      </c>
      <c r="C39" s="328" t="str">
        <f ca="1">K5</f>
        <v>ＦＣペンサーレ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○</v>
      </c>
      <c r="P39" s="319">
        <f>Q12</f>
        <v>2</v>
      </c>
      <c r="Q39" s="319"/>
      <c r="R39" s="319" t="s">
        <v>17</v>
      </c>
      <c r="S39" s="319">
        <f>V12</f>
        <v>1</v>
      </c>
      <c r="T39" s="319"/>
      <c r="U39" s="330" t="str">
        <f>IF(OR(V39="",Y39=""),"",IF(V39&gt;Y39,"○",IF(V39=Y39,"△","●")))</f>
        <v>○</v>
      </c>
      <c r="V39" s="319">
        <f>Q20</f>
        <v>6</v>
      </c>
      <c r="W39" s="319"/>
      <c r="X39" s="319" t="s">
        <v>17</v>
      </c>
      <c r="Y39" s="319">
        <f>V20</f>
        <v>1</v>
      </c>
      <c r="Z39" s="319"/>
      <c r="AA39" s="330" t="str">
        <f t="shared" ref="AA39" si="44">IF(OR(AB39="",AE39=""),"",IF(AB39&gt;AE39,"○",IF(AB39=AE39,"△","●")))</f>
        <v>△</v>
      </c>
      <c r="AB39" s="319">
        <f>Q28</f>
        <v>1</v>
      </c>
      <c r="AC39" s="319"/>
      <c r="AD39" s="319" t="s">
        <v>17</v>
      </c>
      <c r="AE39" s="319">
        <f>V28</f>
        <v>1</v>
      </c>
      <c r="AF39" s="319"/>
      <c r="AG39" s="319">
        <f t="shared" ref="AG39:AG43" si="45">IF(AND($J39="",$P39="",$V39="",$AB39=""),"",COUNTIF($I39:$AF39,"○")*3+COUNTIF($I39:$AF39,"△")*1)</f>
        <v>7</v>
      </c>
      <c r="AH39" s="319"/>
      <c r="AI39" s="319">
        <f>IF(AND($J39="",$P39="",$V39="",$AB39=""),"",SUM($J39,$P39,$V39,$AB39))</f>
        <v>9</v>
      </c>
      <c r="AJ39" s="319"/>
      <c r="AK39" s="319">
        <f t="shared" ref="AK39:AK43" si="46">IF(AND($M39="",$S39="",$Y39="",$AE39),"",SUM($M39,$S39,$Y39,$AE39))</f>
        <v>3</v>
      </c>
      <c r="AL39" s="319"/>
      <c r="AM39" s="319">
        <f>IF(OR(AI39="",AK39=""),"",AI39-AK39)</f>
        <v>6</v>
      </c>
      <c r="AN39" s="319"/>
      <c r="AO39" s="319"/>
      <c r="AP39" s="319">
        <v>1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s="40" customFormat="1" ht="11.25" customHeight="1" x14ac:dyDescent="0.45">
      <c r="B41" s="319">
        <v>2</v>
      </c>
      <c r="C41" s="328" t="str">
        <f ca="1">K6</f>
        <v>ＦＣグランディール</v>
      </c>
      <c r="D41" s="328"/>
      <c r="E41" s="328"/>
      <c r="F41" s="328"/>
      <c r="G41" s="328"/>
      <c r="H41" s="328"/>
      <c r="I41" s="330" t="str">
        <f t="shared" ref="I41" si="47">IF(OR(J41="",M41=""),"",IF(J41&gt;M41,"○",IF(J41=M41,"△","●")))</f>
        <v>●</v>
      </c>
      <c r="J41" s="319">
        <f>IF(S39="","",S39)</f>
        <v>1</v>
      </c>
      <c r="K41" s="319"/>
      <c r="L41" s="319" t="s">
        <v>17</v>
      </c>
      <c r="M41" s="319">
        <f>IF(P39="","",P39)</f>
        <v>2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○</v>
      </c>
      <c r="V41" s="319">
        <f>Q30</f>
        <v>7</v>
      </c>
      <c r="W41" s="319"/>
      <c r="X41" s="319" t="s">
        <v>17</v>
      </c>
      <c r="Y41" s="319">
        <f>V30</f>
        <v>0</v>
      </c>
      <c r="Z41" s="319"/>
      <c r="AA41" s="330" t="str">
        <f t="shared" ref="AA41" si="48">IF(OR(AB41="",AE41=""),"",IF(AB41&gt;AE41,"○",IF(AB41=AE41,"△","●")))</f>
        <v>△</v>
      </c>
      <c r="AB41" s="319">
        <f>Q22</f>
        <v>2</v>
      </c>
      <c r="AC41" s="319"/>
      <c r="AD41" s="319" t="s">
        <v>17</v>
      </c>
      <c r="AE41" s="319">
        <f>V22</f>
        <v>2</v>
      </c>
      <c r="AF41" s="319"/>
      <c r="AG41" s="319">
        <f t="shared" si="45"/>
        <v>4</v>
      </c>
      <c r="AH41" s="319"/>
      <c r="AI41" s="319">
        <f t="shared" ref="AI41" si="49">IF(AND($J41="",$P41="",$V41="",$AB41=""),"",SUM($J41,$P41,$V41,$AB41))</f>
        <v>10</v>
      </c>
      <c r="AJ41" s="319"/>
      <c r="AK41" s="319">
        <f t="shared" si="46"/>
        <v>4</v>
      </c>
      <c r="AL41" s="319"/>
      <c r="AM41" s="319">
        <f t="shared" ref="AM41" si="50">IF(OR(AI41="",AK41=""),"",AI41-AK41)</f>
        <v>6</v>
      </c>
      <c r="AN41" s="319"/>
      <c r="AO41" s="319"/>
      <c r="AP41" s="319">
        <v>3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s="40" customFormat="1" ht="11.25" customHeight="1" x14ac:dyDescent="0.45">
      <c r="B43" s="319">
        <v>3</v>
      </c>
      <c r="C43" s="328" t="str">
        <f ca="1">K7</f>
        <v>宇都宮北部ＦＣトレ</v>
      </c>
      <c r="D43" s="328"/>
      <c r="E43" s="328"/>
      <c r="F43" s="328"/>
      <c r="G43" s="328"/>
      <c r="H43" s="328"/>
      <c r="I43" s="330" t="str">
        <f t="shared" ref="I43" si="51">IF(OR(J43="",M43=""),"",IF(J43&gt;M43,"○",IF(J43=M43,"△","●")))</f>
        <v>●</v>
      </c>
      <c r="J43" s="319">
        <f>IF(Y39="","",Y39)</f>
        <v>1</v>
      </c>
      <c r="K43" s="319"/>
      <c r="L43" s="319" t="s">
        <v>17</v>
      </c>
      <c r="M43" s="319">
        <f>IF(V39="","",V39)</f>
        <v>6</v>
      </c>
      <c r="N43" s="319"/>
      <c r="O43" s="330" t="str">
        <f>IF(OR(P43="",S43=""),"",IF(P43&gt;S43,"○",IF(P43=S43,"△","●")))</f>
        <v>●</v>
      </c>
      <c r="P43" s="319">
        <f>IF(Y41="","",Y41)</f>
        <v>0</v>
      </c>
      <c r="Q43" s="319"/>
      <c r="R43" s="319" t="s">
        <v>17</v>
      </c>
      <c r="S43" s="319">
        <f>IF(V41="","",V41)</f>
        <v>7</v>
      </c>
      <c r="T43" s="319"/>
      <c r="U43" s="329"/>
      <c r="V43" s="329"/>
      <c r="W43" s="329"/>
      <c r="X43" s="329"/>
      <c r="Y43" s="329"/>
      <c r="Z43" s="329"/>
      <c r="AA43" s="330" t="str">
        <f t="shared" ref="AA43" si="52">IF(OR(AB43="",AE43=""),"",IF(AB43&gt;AE43,"○",IF(AB43=AE43,"△","●")))</f>
        <v>●</v>
      </c>
      <c r="AB43" s="319">
        <f>Q14</f>
        <v>0</v>
      </c>
      <c r="AC43" s="319"/>
      <c r="AD43" s="319" t="s">
        <v>17</v>
      </c>
      <c r="AE43" s="319">
        <f>V14</f>
        <v>5</v>
      </c>
      <c r="AF43" s="319"/>
      <c r="AG43" s="319">
        <f t="shared" si="45"/>
        <v>0</v>
      </c>
      <c r="AH43" s="319"/>
      <c r="AI43" s="319">
        <f t="shared" ref="AI43" si="53">IF(AND($J43="",$P43="",$V43="",$AB43=""),"",SUM($J43,$P43,$V43,$AB43))</f>
        <v>1</v>
      </c>
      <c r="AJ43" s="319"/>
      <c r="AK43" s="319">
        <f t="shared" si="46"/>
        <v>18</v>
      </c>
      <c r="AL43" s="319"/>
      <c r="AM43" s="319">
        <f t="shared" ref="AM43" si="54">IF(OR(AI43="",AK43=""),"",AI43-AK43)</f>
        <v>-17</v>
      </c>
      <c r="AN43" s="319"/>
      <c r="AO43" s="319"/>
      <c r="AP43" s="319">
        <v>4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s="40" customFormat="1" ht="11.25" customHeight="1" x14ac:dyDescent="0.45">
      <c r="B45" s="319">
        <v>4</v>
      </c>
      <c r="C45" s="328" t="str">
        <f ca="1">K8</f>
        <v>緑が丘ＹＦＣ</v>
      </c>
      <c r="D45" s="328"/>
      <c r="E45" s="328"/>
      <c r="F45" s="328"/>
      <c r="G45" s="328"/>
      <c r="H45" s="328"/>
      <c r="I45" s="330" t="str">
        <f t="shared" ref="I45" si="55">IF(OR(J45="",M45=""),"",IF(J45&gt;M45,"○",IF(J45=M45,"△","●")))</f>
        <v>△</v>
      </c>
      <c r="J45" s="319">
        <f>IF(AE39="","",AE39)</f>
        <v>1</v>
      </c>
      <c r="K45" s="319"/>
      <c r="L45" s="319" t="s">
        <v>17</v>
      </c>
      <c r="M45" s="319">
        <f>IF(AB39="","",AB39)</f>
        <v>1</v>
      </c>
      <c r="N45" s="319"/>
      <c r="O45" s="330" t="str">
        <f>IF(OR(P45="",S45=""),"",IF(P45&gt;S45,"○",IF(P45=S45,"△","●")))</f>
        <v>△</v>
      </c>
      <c r="P45" s="319">
        <f>IF(AE41="","",AE41)</f>
        <v>2</v>
      </c>
      <c r="Q45" s="319"/>
      <c r="R45" s="319" t="s">
        <v>17</v>
      </c>
      <c r="S45" s="319">
        <f>IF(AB41="","",AB41)</f>
        <v>2</v>
      </c>
      <c r="T45" s="319"/>
      <c r="U45" s="330" t="str">
        <f>IF(OR(V45="",Y45=""),"",IF(V45&gt;Y45,"○",IF(V45=Y45,"△","●")))</f>
        <v>○</v>
      </c>
      <c r="V45" s="319">
        <f>IF(AE43="","",AE43)</f>
        <v>5</v>
      </c>
      <c r="W45" s="319"/>
      <c r="X45" s="319" t="s">
        <v>17</v>
      </c>
      <c r="Y45" s="319">
        <f>IF(AB43="","",AB43)</f>
        <v>0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5</v>
      </c>
      <c r="AH45" s="319"/>
      <c r="AI45" s="319">
        <f t="shared" ref="AI45" si="56">IF(AND($J45="",$P45="",$V45="",$AB45=""),"",SUM($J45,$P45,$V45,$AB45))</f>
        <v>8</v>
      </c>
      <c r="AJ45" s="319"/>
      <c r="AK45" s="319">
        <f>IF(AND($M45="",$S45="",$Y45="",$AE45),"",SUM($M45,$S45,$Y45,$AE45))</f>
        <v>3</v>
      </c>
      <c r="AL45" s="319"/>
      <c r="AM45" s="319">
        <f t="shared" ref="AM45" si="57">IF(OR(AI45="",AK45=""),"",AI45-AK45)</f>
        <v>5</v>
      </c>
      <c r="AN45" s="319"/>
      <c r="AO45" s="319"/>
      <c r="AP45" s="319">
        <v>2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s="40" customFormat="1" ht="11.25" customHeight="1" x14ac:dyDescent="0.45">
      <c r="B48" s="319"/>
      <c r="C48" s="319" t="str">
        <f ca="1">X5</f>
        <v>ｄ</v>
      </c>
      <c r="D48" s="319"/>
      <c r="E48" s="319"/>
      <c r="F48" s="319"/>
      <c r="G48" s="319"/>
      <c r="H48" s="319"/>
      <c r="I48" s="319" t="str">
        <f ca="1">IF(C50="","",C50)</f>
        <v>ＦＣアリーバ</v>
      </c>
      <c r="J48" s="319"/>
      <c r="K48" s="319"/>
      <c r="L48" s="319"/>
      <c r="M48" s="319"/>
      <c r="N48" s="319"/>
      <c r="O48" s="319" t="str">
        <f ca="1">IF(C52="","",C52)</f>
        <v>ブラッドレスＳＳ</v>
      </c>
      <c r="P48" s="319"/>
      <c r="Q48" s="319"/>
      <c r="R48" s="319"/>
      <c r="S48" s="319"/>
      <c r="T48" s="319"/>
      <c r="U48" s="319" t="str">
        <f ca="1">IF(C54="","",C54)</f>
        <v>栃木ＳＣ Ｕ１２</v>
      </c>
      <c r="V48" s="319"/>
      <c r="W48" s="319"/>
      <c r="X48" s="319"/>
      <c r="Y48" s="319"/>
      <c r="Z48" s="319"/>
      <c r="AA48" s="319" t="str">
        <f ca="1">IF(C56="","",C56)</f>
        <v>上河内ＪＳＣ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2:57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2:57" s="40" customFormat="1" ht="11.25" customHeight="1" x14ac:dyDescent="0.45">
      <c r="B50" s="319">
        <v>5</v>
      </c>
      <c r="C50" s="328" t="str">
        <f ca="1">AA5</f>
        <v>ＦＣアリーバ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△</v>
      </c>
      <c r="P50" s="319">
        <f>Q16</f>
        <v>1</v>
      </c>
      <c r="Q50" s="319"/>
      <c r="R50" s="319" t="s">
        <v>17</v>
      </c>
      <c r="S50" s="319">
        <f>V16</f>
        <v>1</v>
      </c>
      <c r="T50" s="319"/>
      <c r="U50" s="330" t="str">
        <f>IF(OR(V50="",Y50=""),"",IF(V50&gt;Y50,"○",IF(V50=Y50,"△","●")))</f>
        <v>●</v>
      </c>
      <c r="V50" s="319">
        <f>Q24</f>
        <v>0</v>
      </c>
      <c r="W50" s="319"/>
      <c r="X50" s="319" t="s">
        <v>17</v>
      </c>
      <c r="Y50" s="319">
        <f>V24</f>
        <v>4</v>
      </c>
      <c r="Z50" s="319"/>
      <c r="AA50" s="330" t="str">
        <f t="shared" ref="AA50:AA54" si="58">IF(OR(AB50="",AE50=""),"",IF(AB50&gt;AE50,"○",IF(AB50=AE50,"△","●")))</f>
        <v>○</v>
      </c>
      <c r="AB50" s="319">
        <f>Q32</f>
        <v>5</v>
      </c>
      <c r="AC50" s="319"/>
      <c r="AD50" s="319" t="s">
        <v>17</v>
      </c>
      <c r="AE50" s="319">
        <f>V32</f>
        <v>1</v>
      </c>
      <c r="AF50" s="319"/>
      <c r="AG50" s="319">
        <f t="shared" ref="AG50:AG54" si="59">IF(AND($J50="",$P50="",$V50="",$AB50=""),"",COUNTIF($I50:$AF50,"○")*3+COUNTIF($I50:$AF50,"△")*1)</f>
        <v>4</v>
      </c>
      <c r="AH50" s="319"/>
      <c r="AI50" s="319">
        <f>IF(AND($J50="",$P50="",$V50="",$AB50=""),"",SUM($J50,$P50,$V50,$AB50))</f>
        <v>6</v>
      </c>
      <c r="AJ50" s="319"/>
      <c r="AK50" s="319">
        <f t="shared" ref="AK50:AK54" si="60">IF(AND($M50="",$S50="",$Y50="",$AE50),"",SUM($M50,$S50,$Y50,$AE50))</f>
        <v>6</v>
      </c>
      <c r="AL50" s="319"/>
      <c r="AM50" s="319">
        <f>IF(OR(AI50="",AK50=""),"",AI50-AK50)</f>
        <v>0</v>
      </c>
      <c r="AN50" s="319"/>
      <c r="AO50" s="319"/>
      <c r="AP50" s="319">
        <v>2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2:57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2:57" s="40" customFormat="1" ht="11.25" customHeight="1" x14ac:dyDescent="0.45">
      <c r="B52" s="319">
        <v>6</v>
      </c>
      <c r="C52" s="328" t="str">
        <f ca="1">AA6</f>
        <v>ブラッドレスＳＳ</v>
      </c>
      <c r="D52" s="328"/>
      <c r="E52" s="328"/>
      <c r="F52" s="328"/>
      <c r="G52" s="328"/>
      <c r="H52" s="328"/>
      <c r="I52" s="330" t="str">
        <f t="shared" ref="I52:I56" si="61">IF(OR(J52="",M52=""),"",IF(J52&gt;M52,"○",IF(J52=M52,"△","●")))</f>
        <v>△</v>
      </c>
      <c r="J52" s="319">
        <f>IF(S50="","",S50)</f>
        <v>1</v>
      </c>
      <c r="K52" s="319"/>
      <c r="L52" s="319" t="s">
        <v>17</v>
      </c>
      <c r="M52" s="319">
        <f>IF(P50="","",P50)</f>
        <v>1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●</v>
      </c>
      <c r="V52" s="319">
        <f>Q34</f>
        <v>0</v>
      </c>
      <c r="W52" s="319"/>
      <c r="X52" s="319" t="s">
        <v>17</v>
      </c>
      <c r="Y52" s="319">
        <f>V34</f>
        <v>5</v>
      </c>
      <c r="Z52" s="319"/>
      <c r="AA52" s="330" t="str">
        <f t="shared" si="58"/>
        <v>○</v>
      </c>
      <c r="AB52" s="319">
        <f>Q26</f>
        <v>2</v>
      </c>
      <c r="AC52" s="319"/>
      <c r="AD52" s="319" t="s">
        <v>17</v>
      </c>
      <c r="AE52" s="319">
        <f>V26</f>
        <v>0</v>
      </c>
      <c r="AF52" s="319"/>
      <c r="AG52" s="319">
        <f t="shared" si="59"/>
        <v>4</v>
      </c>
      <c r="AH52" s="319"/>
      <c r="AI52" s="319">
        <f t="shared" ref="AI52" si="62">IF(AND($J52="",$P52="",$V52="",$AB52=""),"",SUM($J52,$P52,$V52,$AB52))</f>
        <v>3</v>
      </c>
      <c r="AJ52" s="319"/>
      <c r="AK52" s="319">
        <f t="shared" si="60"/>
        <v>6</v>
      </c>
      <c r="AL52" s="319"/>
      <c r="AM52" s="319">
        <f t="shared" ref="AM52" si="63">IF(OR(AI52="",AK52=""),"",AI52-AK52)</f>
        <v>-3</v>
      </c>
      <c r="AN52" s="319"/>
      <c r="AO52" s="319"/>
      <c r="AP52" s="319">
        <v>3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2:57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2:57" s="40" customFormat="1" ht="11.25" customHeight="1" x14ac:dyDescent="0.45">
      <c r="B54" s="319">
        <v>7</v>
      </c>
      <c r="C54" s="328" t="str">
        <f ca="1">AA7</f>
        <v>栃木ＳＣ Ｕ１２</v>
      </c>
      <c r="D54" s="328"/>
      <c r="E54" s="328"/>
      <c r="F54" s="328"/>
      <c r="G54" s="328"/>
      <c r="H54" s="328"/>
      <c r="I54" s="330" t="str">
        <f t="shared" si="61"/>
        <v>○</v>
      </c>
      <c r="J54" s="319">
        <f>IF(Y50="","",Y50)</f>
        <v>4</v>
      </c>
      <c r="K54" s="319"/>
      <c r="L54" s="319" t="s">
        <v>17</v>
      </c>
      <c r="M54" s="319">
        <f>IF(V50="","",V50)</f>
        <v>0</v>
      </c>
      <c r="N54" s="319"/>
      <c r="O54" s="330" t="str">
        <f>IF(OR(P54="",S54=""),"",IF(P54&gt;S54,"○",IF(P54=S54,"△","●")))</f>
        <v>○</v>
      </c>
      <c r="P54" s="319">
        <f>IF(Y52="","",Y52)</f>
        <v>5</v>
      </c>
      <c r="Q54" s="319"/>
      <c r="R54" s="319" t="s">
        <v>17</v>
      </c>
      <c r="S54" s="319">
        <f>IF(V52="","",V52)</f>
        <v>0</v>
      </c>
      <c r="T54" s="319"/>
      <c r="U54" s="329"/>
      <c r="V54" s="329"/>
      <c r="W54" s="329"/>
      <c r="X54" s="329"/>
      <c r="Y54" s="329"/>
      <c r="Z54" s="329"/>
      <c r="AA54" s="330" t="str">
        <f t="shared" si="58"/>
        <v>○</v>
      </c>
      <c r="AB54" s="319">
        <f>Q18</f>
        <v>6</v>
      </c>
      <c r="AC54" s="319"/>
      <c r="AD54" s="319" t="s">
        <v>17</v>
      </c>
      <c r="AE54" s="319">
        <f>V18</f>
        <v>0</v>
      </c>
      <c r="AF54" s="319"/>
      <c r="AG54" s="319">
        <f t="shared" si="59"/>
        <v>9</v>
      </c>
      <c r="AH54" s="319"/>
      <c r="AI54" s="319">
        <f t="shared" ref="AI54" si="64">IF(AND($J54="",$P54="",$V54="",$AB54=""),"",SUM($J54,$P54,$V54,$AB54))</f>
        <v>15</v>
      </c>
      <c r="AJ54" s="319"/>
      <c r="AK54" s="319">
        <f t="shared" si="60"/>
        <v>0</v>
      </c>
      <c r="AL54" s="319"/>
      <c r="AM54" s="319">
        <f t="shared" ref="AM54" si="65">IF(OR(AI54="",AK54=""),"",AI54-AK54)</f>
        <v>15</v>
      </c>
      <c r="AN54" s="319"/>
      <c r="AO54" s="319"/>
      <c r="AP54" s="319">
        <v>1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2:57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2:57" s="40" customFormat="1" ht="11.25" customHeight="1" x14ac:dyDescent="0.45">
      <c r="B56" s="319">
        <v>8</v>
      </c>
      <c r="C56" s="328" t="str">
        <f ca="1">AA8</f>
        <v>上河内ＪＳＣ</v>
      </c>
      <c r="D56" s="328"/>
      <c r="E56" s="328"/>
      <c r="F56" s="328"/>
      <c r="G56" s="328"/>
      <c r="H56" s="328"/>
      <c r="I56" s="330" t="str">
        <f t="shared" si="61"/>
        <v>●</v>
      </c>
      <c r="J56" s="319">
        <f>IF(AE50="","",AE50)</f>
        <v>1</v>
      </c>
      <c r="K56" s="319"/>
      <c r="L56" s="319" t="s">
        <v>17</v>
      </c>
      <c r="M56" s="319">
        <f>IF(AB50="","",AB50)</f>
        <v>5</v>
      </c>
      <c r="N56" s="319"/>
      <c r="O56" s="330" t="str">
        <f>IF(OR(P56="",S56=""),"",IF(P56&gt;S56,"○",IF(P56=S56,"△","●")))</f>
        <v>●</v>
      </c>
      <c r="P56" s="319">
        <f>IF(AE52="","",AE52)</f>
        <v>0</v>
      </c>
      <c r="Q56" s="319"/>
      <c r="R56" s="319" t="s">
        <v>17</v>
      </c>
      <c r="S56" s="319">
        <f>IF(AB52="","",AB52)</f>
        <v>2</v>
      </c>
      <c r="T56" s="319"/>
      <c r="U56" s="330" t="str">
        <f>IF(OR(V56="",Y56=""),"",IF(V56&gt;Y56,"○",IF(V56=Y56,"△","●")))</f>
        <v>●</v>
      </c>
      <c r="V56" s="319">
        <f>IF(AE54="","",AE54)</f>
        <v>0</v>
      </c>
      <c r="W56" s="319"/>
      <c r="X56" s="319" t="s">
        <v>17</v>
      </c>
      <c r="Y56" s="319">
        <f>IF(AB54="","",AB54)</f>
        <v>6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0</v>
      </c>
      <c r="AH56" s="319"/>
      <c r="AI56" s="319">
        <f t="shared" ref="AI56" si="66">IF(AND($J56="",$P56="",$V56="",$AB56=""),"",SUM($J56,$P56,$V56,$AB56))</f>
        <v>1</v>
      </c>
      <c r="AJ56" s="319"/>
      <c r="AK56" s="319">
        <f>IF(AND($M56="",$S56="",$Y56="",$AE56),"",SUM($M56,$S56,$Y56,$AE56))</f>
        <v>13</v>
      </c>
      <c r="AL56" s="319"/>
      <c r="AM56" s="319">
        <f t="shared" ref="AM56" si="67">IF(OR(AI56="",AK56=""),"",AI56-AK56)</f>
        <v>-12</v>
      </c>
      <c r="AN56" s="319"/>
      <c r="AO56" s="319"/>
      <c r="AP56" s="319">
        <v>4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2:57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2:57" ht="13.2" x14ac:dyDescent="0.45">
      <c r="AS58" s="41"/>
      <c r="AT58" s="41"/>
    </row>
    <row r="59" spans="2:57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7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7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7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</sheetData>
  <mergeCells count="352">
    <mergeCell ref="D62:I62"/>
    <mergeCell ref="J62:Q62"/>
    <mergeCell ref="R62:Z62"/>
    <mergeCell ref="AA62:AC62"/>
    <mergeCell ref="AD62:AM62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A7:AG7"/>
    <mergeCell ref="AH7:AJ7"/>
    <mergeCell ref="I8:J8"/>
    <mergeCell ref="K8:Q8"/>
    <mergeCell ref="R8:T8"/>
    <mergeCell ref="Y8:Z8"/>
    <mergeCell ref="AA8:AG8"/>
    <mergeCell ref="AH8:AJ8"/>
    <mergeCell ref="AA5:AG5"/>
    <mergeCell ref="AH5:AJ5"/>
    <mergeCell ref="I6:J6"/>
    <mergeCell ref="K6:Q6"/>
    <mergeCell ref="R6:T6"/>
    <mergeCell ref="Y6:Z6"/>
    <mergeCell ref="AA6:AG6"/>
    <mergeCell ref="AH6:AJ6"/>
    <mergeCell ref="H5:H8"/>
    <mergeCell ref="I5:J5"/>
    <mergeCell ref="K5:Q5"/>
    <mergeCell ref="R5:T5"/>
    <mergeCell ref="X5:X8"/>
    <mergeCell ref="Y5:Z5"/>
    <mergeCell ref="I7:J7"/>
    <mergeCell ref="K7:Q7"/>
    <mergeCell ref="R7:T7"/>
    <mergeCell ref="Y7:Z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153" priority="21">
      <formula>WEEKDAY(AM3)=7</formula>
    </cfRule>
    <cfRule type="expression" dxfId="152" priority="22">
      <formula>WEEKDAY(AM3)=1</formula>
    </cfRule>
  </conditionalFormatting>
  <conditionalFormatting sqref="AM3:AO3">
    <cfRule type="expression" dxfId="151" priority="19">
      <formula>WEEKDAY(AM3)=7</formula>
    </cfRule>
    <cfRule type="expression" dxfId="150" priority="20">
      <formula>WEEKDAY(AM3)=1</formula>
    </cfRule>
  </conditionalFormatting>
  <conditionalFormatting sqref="AM3:AO3">
    <cfRule type="expression" dxfId="149" priority="17">
      <formula>WEEKDAY(AM3)=7</formula>
    </cfRule>
    <cfRule type="expression" dxfId="148" priority="18">
      <formula>WEEKDAY(AM3)=1</formula>
    </cfRule>
  </conditionalFormatting>
  <conditionalFormatting sqref="AM3:AO3">
    <cfRule type="expression" dxfId="147" priority="15">
      <formula>WEEKDAY(AM3)=7</formula>
    </cfRule>
    <cfRule type="expression" dxfId="146" priority="16">
      <formula>WEEKDAY(AM3)=1</formula>
    </cfRule>
  </conditionalFormatting>
  <conditionalFormatting sqref="AM3:AO3">
    <cfRule type="expression" dxfId="145" priority="13">
      <formula>WEEKDAY(AM3)=7</formula>
    </cfRule>
    <cfRule type="expression" dxfId="144" priority="14">
      <formula>WEEKDAY(AM3)=1</formula>
    </cfRule>
  </conditionalFormatting>
  <conditionalFormatting sqref="AM3:AO3">
    <cfRule type="expression" dxfId="143" priority="11">
      <formula>WEEKDAY(AM3)=7</formula>
    </cfRule>
    <cfRule type="expression" dxfId="142" priority="12">
      <formula>WEEKDAY(AM3)=1</formula>
    </cfRule>
  </conditionalFormatting>
  <conditionalFormatting sqref="AM3:AO3">
    <cfRule type="expression" dxfId="141" priority="9">
      <formula>WEEKDAY(AM3)=7</formula>
    </cfRule>
    <cfRule type="expression" dxfId="140" priority="10">
      <formula>WEEKDAY(AM3)=1</formula>
    </cfRule>
  </conditionalFormatting>
  <conditionalFormatting sqref="AM3:AO3">
    <cfRule type="expression" dxfId="139" priority="7">
      <formula>WEEKDAY(AM3)=7</formula>
    </cfRule>
    <cfRule type="expression" dxfId="138" priority="8">
      <formula>WEEKDAY(AM3)=1</formula>
    </cfRule>
  </conditionalFormatting>
  <conditionalFormatting sqref="AM3:AO3">
    <cfRule type="expression" dxfId="137" priority="5">
      <formula>WEEKDAY(AM3)=7</formula>
    </cfRule>
    <cfRule type="expression" dxfId="136" priority="6">
      <formula>WEEKDAY(AM3)=1</formula>
    </cfRule>
  </conditionalFormatting>
  <conditionalFormatting sqref="AM3:AO3">
    <cfRule type="expression" dxfId="135" priority="3">
      <formula>WEEKDAY(AM3)=7</formula>
    </cfRule>
    <cfRule type="expression" dxfId="134" priority="4">
      <formula>WEEKDAY(AM3)=1</formula>
    </cfRule>
  </conditionalFormatting>
  <conditionalFormatting sqref="AM3:AO3">
    <cfRule type="expression" dxfId="133" priority="1">
      <formula>WEEKDAY(AM3)=7</formula>
    </cfRule>
    <cfRule type="expression" dxfId="132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E623-13E6-4FC8-8B35-16FD59FA9C9A}">
  <dimension ref="A1:BE62"/>
  <sheetViews>
    <sheetView view="pageBreakPreview" topLeftCell="A28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3</v>
      </c>
    </row>
    <row r="2" spans="1:46" ht="30" customHeight="1" x14ac:dyDescent="0.45">
      <c r="A2" s="275" t="str">
        <f ca="1">"【"&amp;INDIRECT("７月６日・７日組合せ!c"&amp;5+21*($AS$1-1))&amp;"ブロック 第１日】"</f>
        <v>【Ｃブロック 第１日】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INDIRECT("７月６日・７日組合せ!d"&amp;5+21*($AS$1-1))</f>
        <v>雀宮南小学校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K8</f>
        <v>サウス宇都宮ＳＣ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43652</v>
      </c>
      <c r="AH3" s="282"/>
      <c r="AI3" s="282"/>
      <c r="AJ3" s="282"/>
      <c r="AK3" s="282"/>
      <c r="AL3" s="282"/>
      <c r="AM3" s="283" t="str">
        <f>"（"&amp;TEXT(AG3,"aaa")&amp;"）"</f>
        <v>（土）</v>
      </c>
      <c r="AN3" s="283"/>
      <c r="AO3" s="284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H5" s="285" t="str">
        <f ca="1">INDIRECT("７月６日・７日組合せ!d"&amp;21*($AS$1-1)+11)</f>
        <v>ｅ</v>
      </c>
      <c r="I5" s="288">
        <v>1</v>
      </c>
      <c r="J5" s="289"/>
      <c r="K5" s="290" t="str">
        <f ca="1">INDIRECT("７月６日・７日組合せ!g"&amp;2*ROW()+21*($AS$1-1)-2)</f>
        <v>ＳＵＧＡＯ ＳＣ</v>
      </c>
      <c r="L5" s="291"/>
      <c r="M5" s="291"/>
      <c r="N5" s="291"/>
      <c r="O5" s="291"/>
      <c r="P5" s="291"/>
      <c r="Q5" s="291"/>
      <c r="R5" s="292"/>
      <c r="S5" s="293"/>
      <c r="T5" s="294"/>
      <c r="X5" s="295" t="str">
        <f ca="1">INDIRECT("７月６日・７日組合せ!d"&amp;21*($AS$1-1)+19)</f>
        <v>ｆ</v>
      </c>
      <c r="Y5" s="298">
        <v>5</v>
      </c>
      <c r="Z5" s="299"/>
      <c r="AA5" s="290" t="str">
        <f ca="1">INDIRECT("７月６日・７日組合せ!g"&amp;2*ROW()+21*($AS$1-1)+6)</f>
        <v>Ｓ４スペランツァ</v>
      </c>
      <c r="AB5" s="291"/>
      <c r="AC5" s="291"/>
      <c r="AD5" s="291"/>
      <c r="AE5" s="291"/>
      <c r="AF5" s="291"/>
      <c r="AG5" s="291"/>
      <c r="AH5" s="292"/>
      <c r="AI5" s="293"/>
      <c r="AJ5" s="294"/>
    </row>
    <row r="6" spans="1:46" ht="18" customHeight="1" x14ac:dyDescent="0.45">
      <c r="H6" s="286"/>
      <c r="I6" s="300">
        <v>2</v>
      </c>
      <c r="J6" s="300"/>
      <c r="K6" s="290" t="str">
        <f t="shared" ref="K6:K8" ca="1" si="0">INDIRECT("７月６日・７日組合せ!g"&amp;2*ROW()+21*($AS$1-1)-2)</f>
        <v>清原ＳＳＳ</v>
      </c>
      <c r="L6" s="291"/>
      <c r="M6" s="291"/>
      <c r="N6" s="291"/>
      <c r="O6" s="291"/>
      <c r="P6" s="291"/>
      <c r="Q6" s="291"/>
      <c r="R6" s="301"/>
      <c r="S6" s="302"/>
      <c r="T6" s="303"/>
      <c r="X6" s="296"/>
      <c r="Y6" s="300">
        <v>6</v>
      </c>
      <c r="Z6" s="300"/>
      <c r="AA6" s="290" t="str">
        <f t="shared" ref="AA6:AA8" ca="1" si="1">INDIRECT("７月６日・７日組合せ!g"&amp;2*ROW()+21*($AS$1-1)+6)</f>
        <v>ＦＣアネーロ宇都宮</v>
      </c>
      <c r="AB6" s="291"/>
      <c r="AC6" s="291"/>
      <c r="AD6" s="291"/>
      <c r="AE6" s="291"/>
      <c r="AF6" s="291"/>
      <c r="AG6" s="291"/>
      <c r="AH6" s="301"/>
      <c r="AI6" s="316"/>
      <c r="AJ6" s="317"/>
    </row>
    <row r="7" spans="1:46" ht="18" customHeight="1" x14ac:dyDescent="0.45">
      <c r="H7" s="286"/>
      <c r="I7" s="300">
        <v>3</v>
      </c>
      <c r="J7" s="300"/>
      <c r="K7" s="290" t="str">
        <f t="shared" ca="1" si="0"/>
        <v>宝木キッカーズ</v>
      </c>
      <c r="L7" s="291"/>
      <c r="M7" s="291"/>
      <c r="N7" s="291"/>
      <c r="O7" s="291"/>
      <c r="P7" s="291"/>
      <c r="Q7" s="291"/>
      <c r="R7" s="301"/>
      <c r="S7" s="302"/>
      <c r="T7" s="303"/>
      <c r="X7" s="296"/>
      <c r="Y7" s="300">
        <v>7</v>
      </c>
      <c r="Z7" s="300"/>
      <c r="AA7" s="290" t="str">
        <f t="shared" ca="1" si="1"/>
        <v>ｕｎｉｏｎ ｓｃ</v>
      </c>
      <c r="AB7" s="291"/>
      <c r="AC7" s="291"/>
      <c r="AD7" s="291"/>
      <c r="AE7" s="291"/>
      <c r="AF7" s="291"/>
      <c r="AG7" s="291"/>
      <c r="AH7" s="301"/>
      <c r="AI7" s="302"/>
      <c r="AJ7" s="303"/>
    </row>
    <row r="8" spans="1:46" ht="18" customHeight="1" x14ac:dyDescent="0.45">
      <c r="C8" s="91"/>
      <c r="D8" s="85"/>
      <c r="E8" s="85"/>
      <c r="F8" s="85"/>
      <c r="G8" s="85"/>
      <c r="H8" s="287"/>
      <c r="I8" s="304">
        <v>4</v>
      </c>
      <c r="J8" s="305"/>
      <c r="K8" s="306" t="str">
        <f t="shared" ca="1" si="0"/>
        <v>サウス宇都宮ＳＣ</v>
      </c>
      <c r="L8" s="307"/>
      <c r="M8" s="307"/>
      <c r="N8" s="307"/>
      <c r="O8" s="307"/>
      <c r="P8" s="307"/>
      <c r="Q8" s="308"/>
      <c r="R8" s="309" t="s">
        <v>167</v>
      </c>
      <c r="S8" s="310"/>
      <c r="T8" s="311"/>
      <c r="X8" s="297"/>
      <c r="Y8" s="312">
        <v>8</v>
      </c>
      <c r="Z8" s="313"/>
      <c r="AA8" s="306" t="str">
        <f t="shared" ca="1" si="1"/>
        <v>ＦＣグラシアス</v>
      </c>
      <c r="AB8" s="307"/>
      <c r="AC8" s="307"/>
      <c r="AD8" s="307"/>
      <c r="AE8" s="307"/>
      <c r="AF8" s="307"/>
      <c r="AG8" s="307"/>
      <c r="AH8" s="309"/>
      <c r="AI8" s="314"/>
      <c r="AJ8" s="315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IFERROR(VLOOKUP(AS12,$I$5:$T$8,3,0),"")&amp;IFERROR(VLOOKUP(AS12,$Y$5:$AJ$8,3,0),"")</f>
        <v>ＳＵＧＡＯ ＳＣ</v>
      </c>
      <c r="K12" s="324"/>
      <c r="L12" s="324"/>
      <c r="M12" s="324"/>
      <c r="N12" s="324"/>
      <c r="O12" s="324"/>
      <c r="P12" s="324"/>
      <c r="Q12" s="318">
        <f>IF(OR(S12="",S13=""),"",S12+S13)</f>
        <v>1</v>
      </c>
      <c r="R12" s="325"/>
      <c r="S12" s="73">
        <v>0</v>
      </c>
      <c r="T12" s="74" t="s">
        <v>29</v>
      </c>
      <c r="U12" s="73">
        <v>0</v>
      </c>
      <c r="V12" s="320">
        <f>IF(OR(U12="",U13=""),"",U12+U13)</f>
        <v>0</v>
      </c>
      <c r="W12" s="320"/>
      <c r="X12" s="326" t="str">
        <f ca="1">IFERROR(VLOOKUP(AT12,$I$5:$T$8,3,0),"")&amp;IFERROR(VLOOKUP(AT12,$Y$5:$AJ$8,3,0),"")</f>
        <v>清原ＳＳＳ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1</v>
      </c>
      <c r="T13" s="74" t="s">
        <v>29</v>
      </c>
      <c r="U13" s="73">
        <v>0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ca="1">IFERROR(VLOOKUP(AS14,$I$5:$T$8,3,0),"")&amp;IFERROR(VLOOKUP(AS14,$Y$5:$AJ$8,3,0),"")</f>
        <v>宝木キッカーズ</v>
      </c>
      <c r="K14" s="324"/>
      <c r="L14" s="324"/>
      <c r="M14" s="324"/>
      <c r="N14" s="324"/>
      <c r="O14" s="324"/>
      <c r="P14" s="324"/>
      <c r="Q14" s="320">
        <f>IF(OR(S14="",S15=""),"",S14+S15)</f>
        <v>0</v>
      </c>
      <c r="R14" s="320"/>
      <c r="S14" s="73">
        <v>0</v>
      </c>
      <c r="T14" s="74" t="s">
        <v>29</v>
      </c>
      <c r="U14" s="73">
        <v>0</v>
      </c>
      <c r="V14" s="320">
        <f t="shared" ref="V14" si="2">IF(OR(U14="",U15=""),"",U14+U15)</f>
        <v>0</v>
      </c>
      <c r="W14" s="320"/>
      <c r="X14" s="326" t="str">
        <f t="shared" ref="X14" ca="1" si="3">IFERROR(VLOOKUP(AT14,$I$5:$T$8,3,0),"")&amp;IFERROR(VLOOKUP(AT14,$Y$5:$AJ$8,3,0),"")</f>
        <v>サウス宇都宮ＳＣ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0"/>
      <c r="R15" s="320"/>
      <c r="S15" s="73">
        <v>0</v>
      </c>
      <c r="T15" s="74" t="s">
        <v>29</v>
      </c>
      <c r="U15" s="73">
        <v>0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4">IFERROR(VLOOKUP(AS16,$I$5:$T$8,3,0),"")&amp;IFERROR(VLOOKUP(AS16,$Y$5:$AJ$8,3,0),"")</f>
        <v>Ｓ４スペランツァ</v>
      </c>
      <c r="K16" s="324"/>
      <c r="L16" s="324"/>
      <c r="M16" s="324"/>
      <c r="N16" s="324"/>
      <c r="O16" s="324"/>
      <c r="P16" s="324"/>
      <c r="Q16" s="320">
        <f t="shared" ref="Q16" si="5">IF(OR(S16="",S17=""),"",S16+S17)</f>
        <v>0</v>
      </c>
      <c r="R16" s="320"/>
      <c r="S16" s="73">
        <v>0</v>
      </c>
      <c r="T16" s="74" t="s">
        <v>29</v>
      </c>
      <c r="U16" s="73">
        <v>1</v>
      </c>
      <c r="V16" s="320">
        <f t="shared" ref="V16" si="6">IF(OR(U16="",U17=""),"",U16+U17)</f>
        <v>1</v>
      </c>
      <c r="W16" s="320"/>
      <c r="X16" s="326" t="str">
        <f t="shared" ref="X16" ca="1" si="7">IFERROR(VLOOKUP(AT16,$I$5:$T$8,3,0),"")&amp;IFERROR(VLOOKUP(AT16,$Y$5:$AJ$8,3,0),"")</f>
        <v>ＦＣアネーロ宇都宮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0"/>
      <c r="R17" s="320"/>
      <c r="S17" s="73">
        <v>0</v>
      </c>
      <c r="T17" s="74" t="s">
        <v>29</v>
      </c>
      <c r="U17" s="73">
        <v>0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8">IFERROR(VLOOKUP(AS18,$I$5:$T$8,3,0),"")&amp;IFERROR(VLOOKUP(AS18,$Y$5:$AJ$8,3,0),"")</f>
        <v>ｕｎｉｏｎ ｓｃ</v>
      </c>
      <c r="K18" s="324"/>
      <c r="L18" s="324"/>
      <c r="M18" s="324"/>
      <c r="N18" s="324"/>
      <c r="O18" s="324"/>
      <c r="P18" s="324"/>
      <c r="Q18" s="320">
        <f t="shared" ref="Q18" si="9">IF(OR(S18="",S19=""),"",S18+S19)</f>
        <v>0</v>
      </c>
      <c r="R18" s="320"/>
      <c r="S18" s="73">
        <v>0</v>
      </c>
      <c r="T18" s="74" t="s">
        <v>29</v>
      </c>
      <c r="U18" s="73">
        <v>0</v>
      </c>
      <c r="V18" s="320">
        <f t="shared" ref="V18" si="10">IF(OR(U18="",U19=""),"",U18+U19)</f>
        <v>0</v>
      </c>
      <c r="W18" s="320"/>
      <c r="X18" s="326" t="str">
        <f t="shared" ref="X18" ca="1" si="11">IFERROR(VLOOKUP(AT18,$I$5:$T$8,3,0),"")&amp;IFERROR(VLOOKUP(AT18,$Y$5:$AJ$8,3,0),"")</f>
        <v>ＦＣグラシアス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0"/>
      <c r="R19" s="320"/>
      <c r="S19" s="73">
        <v>0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2">IFERROR(VLOOKUP(AS20,$I$5:$T$8,3,0),"")&amp;IFERROR(VLOOKUP(AS20,$Y$5:$AJ$8,3,0),"")</f>
        <v>ＳＵＧＡＯ ＳＣ</v>
      </c>
      <c r="K20" s="324"/>
      <c r="L20" s="324"/>
      <c r="M20" s="324"/>
      <c r="N20" s="324"/>
      <c r="O20" s="324"/>
      <c r="P20" s="324"/>
      <c r="Q20" s="320">
        <f t="shared" ref="Q20" si="13">IF(OR(S20="",S21=""),"",S20+S21)</f>
        <v>3</v>
      </c>
      <c r="R20" s="320"/>
      <c r="S20" s="73">
        <v>1</v>
      </c>
      <c r="T20" s="74" t="s">
        <v>29</v>
      </c>
      <c r="U20" s="73">
        <v>0</v>
      </c>
      <c r="V20" s="320">
        <f t="shared" ref="V20" si="14">IF(OR(U20="",U21=""),"",U20+U21)</f>
        <v>0</v>
      </c>
      <c r="W20" s="320"/>
      <c r="X20" s="326" t="str">
        <f t="shared" ref="X20" ca="1" si="15">IFERROR(VLOOKUP(AT20,$I$5:$T$8,3,0),"")&amp;IFERROR(VLOOKUP(AT20,$Y$5:$AJ$8,3,0),"")</f>
        <v>宝木キッカーズ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2</v>
      </c>
      <c r="T21" s="74" t="s">
        <v>29</v>
      </c>
      <c r="U21" s="73">
        <v>0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6">IFERROR(VLOOKUP(AS22,$I$5:$T$8,3,0),"")&amp;IFERROR(VLOOKUP(AS22,$Y$5:$AJ$8,3,0),"")</f>
        <v>清原ＳＳＳ</v>
      </c>
      <c r="K22" s="324"/>
      <c r="L22" s="324"/>
      <c r="M22" s="324"/>
      <c r="N22" s="324"/>
      <c r="O22" s="324"/>
      <c r="P22" s="324"/>
      <c r="Q22" s="320">
        <f t="shared" ref="Q22" si="17">IF(OR(S22="",S23=""),"",S22+S23)</f>
        <v>5</v>
      </c>
      <c r="R22" s="320"/>
      <c r="S22" s="73">
        <v>2</v>
      </c>
      <c r="T22" s="74" t="s">
        <v>29</v>
      </c>
      <c r="U22" s="73">
        <v>0</v>
      </c>
      <c r="V22" s="320">
        <f t="shared" ref="V22" si="18">IF(OR(U22="",U23=""),"",U22+U23)</f>
        <v>0</v>
      </c>
      <c r="W22" s="320"/>
      <c r="X22" s="326" t="str">
        <f t="shared" ref="X22" ca="1" si="19">IFERROR(VLOOKUP(AT22,$I$5:$T$8,3,0),"")&amp;IFERROR(VLOOKUP(AT22,$Y$5:$AJ$8,3,0),"")</f>
        <v>サウス宇都宮ＳＣ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3</v>
      </c>
      <c r="T23" s="74" t="s">
        <v>29</v>
      </c>
      <c r="U23" s="73">
        <v>0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0">IFERROR(VLOOKUP(AS24,$I$5:$T$8,3,0),"")&amp;IFERROR(VLOOKUP(AS24,$Y$5:$AJ$8,3,0),"")</f>
        <v>Ｓ４スペランツァ</v>
      </c>
      <c r="K24" s="324"/>
      <c r="L24" s="324"/>
      <c r="M24" s="324"/>
      <c r="N24" s="324"/>
      <c r="O24" s="324"/>
      <c r="P24" s="324"/>
      <c r="Q24" s="320">
        <f t="shared" ref="Q24" si="21">IF(OR(S24="",S25=""),"",S24+S25)</f>
        <v>1</v>
      </c>
      <c r="R24" s="320"/>
      <c r="S24" s="73">
        <v>1</v>
      </c>
      <c r="T24" s="74" t="s">
        <v>29</v>
      </c>
      <c r="U24" s="73">
        <v>0</v>
      </c>
      <c r="V24" s="320">
        <f t="shared" ref="V24" si="22">IF(OR(U24="",U25=""),"",U24+U25)</f>
        <v>1</v>
      </c>
      <c r="W24" s="320"/>
      <c r="X24" s="326" t="str">
        <f t="shared" ref="X24" ca="1" si="23">IFERROR(VLOOKUP(AT24,$I$5:$T$8,3,0),"")&amp;IFERROR(VLOOKUP(AT24,$Y$5:$AJ$8,3,0),"")</f>
        <v>ｕｎｉｏｎ ｓｃ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0</v>
      </c>
      <c r="T25" s="74" t="s">
        <v>29</v>
      </c>
      <c r="U25" s="73">
        <v>1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4">IFERROR(VLOOKUP(AS26,$I$5:$T$8,3,0),"")&amp;IFERROR(VLOOKUP(AS26,$Y$5:$AJ$8,3,0),"")</f>
        <v>ＦＣアネーロ宇都宮</v>
      </c>
      <c r="K26" s="324"/>
      <c r="L26" s="324"/>
      <c r="M26" s="324"/>
      <c r="N26" s="324"/>
      <c r="O26" s="324"/>
      <c r="P26" s="324"/>
      <c r="Q26" s="320">
        <f t="shared" ref="Q26" si="25">IF(OR(S26="",S27=""),"",S26+S27)</f>
        <v>1</v>
      </c>
      <c r="R26" s="320"/>
      <c r="S26" s="73">
        <v>1</v>
      </c>
      <c r="T26" s="74" t="s">
        <v>29</v>
      </c>
      <c r="U26" s="73">
        <v>0</v>
      </c>
      <c r="V26" s="320">
        <f t="shared" ref="V26" si="26">IF(OR(U26="",U27=""),"",U26+U27)</f>
        <v>0</v>
      </c>
      <c r="W26" s="320"/>
      <c r="X26" s="326" t="str">
        <f t="shared" ref="X26" ca="1" si="27">IFERROR(VLOOKUP(AT26,$I$5:$T$8,3,0),"")&amp;IFERROR(VLOOKUP(AT26,$Y$5:$AJ$8,3,0),"")</f>
        <v>ＦＣグラシアス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0</v>
      </c>
      <c r="T27" s="74" t="s">
        <v>29</v>
      </c>
      <c r="U27" s="73">
        <v>0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8">IFERROR(VLOOKUP(AS28,$I$5:$T$8,3,0),"")&amp;IFERROR(VLOOKUP(AS28,$Y$5:$AJ$8,3,0),"")</f>
        <v>ＳＵＧＡＯ ＳＣ</v>
      </c>
      <c r="K28" s="324"/>
      <c r="L28" s="324"/>
      <c r="M28" s="324"/>
      <c r="N28" s="324"/>
      <c r="O28" s="324"/>
      <c r="P28" s="324"/>
      <c r="Q28" s="320">
        <f t="shared" ref="Q28" si="29">IF(OR(S28="",S29=""),"",S28+S29)</f>
        <v>2</v>
      </c>
      <c r="R28" s="320"/>
      <c r="S28" s="73">
        <v>2</v>
      </c>
      <c r="T28" s="74" t="s">
        <v>29</v>
      </c>
      <c r="U28" s="73">
        <v>0</v>
      </c>
      <c r="V28" s="320">
        <f t="shared" ref="V28" si="30">IF(OR(U28="",U29=""),"",U28+U29)</f>
        <v>0</v>
      </c>
      <c r="W28" s="320"/>
      <c r="X28" s="326" t="str">
        <f t="shared" ref="X28" ca="1" si="31">IFERROR(VLOOKUP(AT28,$I$5:$T$8,3,0),"")&amp;IFERROR(VLOOKUP(AT28,$Y$5:$AJ$8,3,0),"")</f>
        <v>サウス宇都宮ＳＣ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0</v>
      </c>
      <c r="T29" s="74" t="s">
        <v>29</v>
      </c>
      <c r="U29" s="73">
        <v>0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2">IFERROR(VLOOKUP(AS30,$I$5:$T$8,3,0),"")&amp;IFERROR(VLOOKUP(AS30,$Y$5:$AJ$8,3,0),"")</f>
        <v>清原ＳＳＳ</v>
      </c>
      <c r="K30" s="324"/>
      <c r="L30" s="324"/>
      <c r="M30" s="324"/>
      <c r="N30" s="324"/>
      <c r="O30" s="324"/>
      <c r="P30" s="324"/>
      <c r="Q30" s="320">
        <f t="shared" ref="Q30" si="33">IF(OR(S30="",S31=""),"",S30+S31)</f>
        <v>5</v>
      </c>
      <c r="R30" s="320"/>
      <c r="S30" s="73">
        <v>4</v>
      </c>
      <c r="T30" s="74" t="s">
        <v>29</v>
      </c>
      <c r="U30" s="73">
        <v>0</v>
      </c>
      <c r="V30" s="320">
        <f t="shared" ref="V30" si="34">IF(OR(U30="",U31=""),"",U30+U31)</f>
        <v>0</v>
      </c>
      <c r="W30" s="320"/>
      <c r="X30" s="326" t="str">
        <f t="shared" ref="X30" ca="1" si="35">IFERROR(VLOOKUP(AT30,$I$5:$T$8,3,0),"")&amp;IFERROR(VLOOKUP(AT30,$Y$5:$AJ$8,3,0),"")</f>
        <v>宝木キッカーズ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1</v>
      </c>
      <c r="T31" s="74" t="s">
        <v>29</v>
      </c>
      <c r="U31" s="73">
        <v>0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6">IFERROR(VLOOKUP(AS32,$I$5:$T$8,3,0),"")&amp;IFERROR(VLOOKUP(AS32,$Y$5:$AJ$8,3,0),"")</f>
        <v>Ｓ４スペランツァ</v>
      </c>
      <c r="K32" s="324"/>
      <c r="L32" s="324"/>
      <c r="M32" s="324"/>
      <c r="N32" s="324"/>
      <c r="O32" s="324"/>
      <c r="P32" s="324"/>
      <c r="Q32" s="320">
        <f t="shared" ref="Q32" si="37">IF(OR(S32="",S33=""),"",S32+S33)</f>
        <v>2</v>
      </c>
      <c r="R32" s="320"/>
      <c r="S32" s="73">
        <v>0</v>
      </c>
      <c r="T32" s="74" t="s">
        <v>29</v>
      </c>
      <c r="U32" s="73">
        <v>2</v>
      </c>
      <c r="V32" s="320">
        <f t="shared" ref="V32" si="38">IF(OR(U32="",U33=""),"",U32+U33)</f>
        <v>2</v>
      </c>
      <c r="W32" s="320"/>
      <c r="X32" s="326" t="str">
        <f t="shared" ref="X32" ca="1" si="39">IFERROR(VLOOKUP(AT32,$I$5:$T$8,3,0),"")&amp;IFERROR(VLOOKUP(AT32,$Y$5:$AJ$8,3,0),"")</f>
        <v>ＦＣグラシアス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7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2</v>
      </c>
      <c r="T33" s="74" t="s">
        <v>29</v>
      </c>
      <c r="U33" s="73">
        <v>0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7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0">IFERROR(VLOOKUP(AS34,$I$5:$T$8,3,0),"")&amp;IFERROR(VLOOKUP(AS34,$Y$5:$AJ$8,3,0),"")</f>
        <v>ＦＣアネーロ宇都宮</v>
      </c>
      <c r="K34" s="324"/>
      <c r="L34" s="324"/>
      <c r="M34" s="324"/>
      <c r="N34" s="324"/>
      <c r="O34" s="324"/>
      <c r="P34" s="324"/>
      <c r="Q34" s="320">
        <f t="shared" ref="Q34" si="41">IF(OR(S34="",S35=""),"",S34+S35)</f>
        <v>0</v>
      </c>
      <c r="R34" s="320"/>
      <c r="S34" s="73">
        <v>0</v>
      </c>
      <c r="T34" s="74" t="s">
        <v>29</v>
      </c>
      <c r="U34" s="73">
        <v>1</v>
      </c>
      <c r="V34" s="320">
        <f t="shared" ref="V34" si="42">IF(OR(U34="",U35=""),"",U34+U35)</f>
        <v>2</v>
      </c>
      <c r="W34" s="320"/>
      <c r="X34" s="326" t="str">
        <f t="shared" ref="X34" ca="1" si="43">IFERROR(VLOOKUP(AT34,$I$5:$T$8,3,0),"")&amp;IFERROR(VLOOKUP(AT34,$Y$5:$AJ$8,3,0),"")</f>
        <v>ｕｎｉｏｎ ｓｃ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7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0</v>
      </c>
      <c r="T35" s="74" t="s">
        <v>29</v>
      </c>
      <c r="U35" s="73">
        <v>1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7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7" s="40" customFormat="1" ht="11.25" customHeight="1" x14ac:dyDescent="0.45">
      <c r="B37" s="319"/>
      <c r="C37" s="319" t="str">
        <f ca="1">H5</f>
        <v>ｅ</v>
      </c>
      <c r="D37" s="319"/>
      <c r="E37" s="319"/>
      <c r="F37" s="319"/>
      <c r="G37" s="319"/>
      <c r="H37" s="319"/>
      <c r="I37" s="319" t="str">
        <f ca="1">IF(C39="","",C39)</f>
        <v>ＳＵＧＡＯ ＳＣ</v>
      </c>
      <c r="J37" s="319"/>
      <c r="K37" s="319"/>
      <c r="L37" s="319"/>
      <c r="M37" s="319"/>
      <c r="N37" s="319"/>
      <c r="O37" s="319" t="str">
        <f ca="1">IF(C41="","",C41)</f>
        <v>清原ＳＳＳ</v>
      </c>
      <c r="P37" s="319"/>
      <c r="Q37" s="319"/>
      <c r="R37" s="319"/>
      <c r="S37" s="319"/>
      <c r="T37" s="319"/>
      <c r="U37" s="319" t="str">
        <f ca="1">IF(C43="","",C43)</f>
        <v>宝木キッカーズ</v>
      </c>
      <c r="V37" s="319"/>
      <c r="W37" s="319"/>
      <c r="X37" s="319"/>
      <c r="Y37" s="319"/>
      <c r="Z37" s="319"/>
      <c r="AA37" s="319" t="str">
        <f ca="1">IF(C45="","",C45)</f>
        <v>サウス宇都宮ＳＣ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s="40" customFormat="1" ht="11.25" customHeight="1" x14ac:dyDescent="0.45">
      <c r="B39" s="319">
        <v>1</v>
      </c>
      <c r="C39" s="328" t="str">
        <f ca="1">K5</f>
        <v>ＳＵＧＡＯ ＳＣ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○</v>
      </c>
      <c r="P39" s="319">
        <f>Q12</f>
        <v>1</v>
      </c>
      <c r="Q39" s="319"/>
      <c r="R39" s="319" t="s">
        <v>17</v>
      </c>
      <c r="S39" s="319">
        <f>V12</f>
        <v>0</v>
      </c>
      <c r="T39" s="319"/>
      <c r="U39" s="330" t="str">
        <f>IF(OR(V39="",Y39=""),"",IF(V39&gt;Y39,"○",IF(V39=Y39,"△","●")))</f>
        <v>○</v>
      </c>
      <c r="V39" s="319">
        <f>Q20</f>
        <v>3</v>
      </c>
      <c r="W39" s="319"/>
      <c r="X39" s="319" t="s">
        <v>17</v>
      </c>
      <c r="Y39" s="319">
        <f>V20</f>
        <v>0</v>
      </c>
      <c r="Z39" s="319"/>
      <c r="AA39" s="330" t="str">
        <f t="shared" ref="AA39" si="44">IF(OR(AB39="",AE39=""),"",IF(AB39&gt;AE39,"○",IF(AB39=AE39,"△","●")))</f>
        <v>○</v>
      </c>
      <c r="AB39" s="319">
        <f>Q28</f>
        <v>2</v>
      </c>
      <c r="AC39" s="319"/>
      <c r="AD39" s="319" t="s">
        <v>17</v>
      </c>
      <c r="AE39" s="319">
        <f>V28</f>
        <v>0</v>
      </c>
      <c r="AF39" s="319"/>
      <c r="AG39" s="319">
        <f t="shared" ref="AG39:AG43" si="45">IF(AND($J39="",$P39="",$V39="",$AB39=""),"",COUNTIF($I39:$AF39,"○")*3+COUNTIF($I39:$AF39,"△")*1)</f>
        <v>9</v>
      </c>
      <c r="AH39" s="319"/>
      <c r="AI39" s="319">
        <f>IF(AND($J39="",$P39="",$V39="",$AB39=""),"",SUM($J39,$P39,$V39,$AB39))</f>
        <v>6</v>
      </c>
      <c r="AJ39" s="319"/>
      <c r="AK39" s="319">
        <f t="shared" ref="AK39:AK43" si="46">IF(AND($M39="",$S39="",$Y39="",$AE39),"",SUM($M39,$S39,$Y39,$AE39))</f>
        <v>0</v>
      </c>
      <c r="AL39" s="319"/>
      <c r="AM39" s="319">
        <f>IF(OR(AI39="",AK39=""),"",AI39-AK39)</f>
        <v>6</v>
      </c>
      <c r="AN39" s="319"/>
      <c r="AO39" s="319"/>
      <c r="AP39" s="319">
        <v>1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s="40" customFormat="1" ht="11.25" customHeight="1" x14ac:dyDescent="0.45">
      <c r="B41" s="319">
        <v>2</v>
      </c>
      <c r="C41" s="328" t="str">
        <f ca="1">K6</f>
        <v>清原ＳＳＳ</v>
      </c>
      <c r="D41" s="328"/>
      <c r="E41" s="328"/>
      <c r="F41" s="328"/>
      <c r="G41" s="328"/>
      <c r="H41" s="328"/>
      <c r="I41" s="330" t="str">
        <f t="shared" ref="I41" si="47">IF(OR(J41="",M41=""),"",IF(J41&gt;M41,"○",IF(J41=M41,"△","●")))</f>
        <v>●</v>
      </c>
      <c r="J41" s="319">
        <f>IF(S39="","",S39)</f>
        <v>0</v>
      </c>
      <c r="K41" s="319"/>
      <c r="L41" s="319" t="s">
        <v>17</v>
      </c>
      <c r="M41" s="319">
        <f>IF(P39="","",P39)</f>
        <v>1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○</v>
      </c>
      <c r="V41" s="319">
        <f>Q30</f>
        <v>5</v>
      </c>
      <c r="W41" s="319"/>
      <c r="X41" s="319" t="s">
        <v>17</v>
      </c>
      <c r="Y41" s="319">
        <f>V30</f>
        <v>0</v>
      </c>
      <c r="Z41" s="319"/>
      <c r="AA41" s="330" t="str">
        <f t="shared" ref="AA41" si="48">IF(OR(AB41="",AE41=""),"",IF(AB41&gt;AE41,"○",IF(AB41=AE41,"△","●")))</f>
        <v>○</v>
      </c>
      <c r="AB41" s="319">
        <f>Q22</f>
        <v>5</v>
      </c>
      <c r="AC41" s="319"/>
      <c r="AD41" s="319" t="s">
        <v>17</v>
      </c>
      <c r="AE41" s="319">
        <f>V22</f>
        <v>0</v>
      </c>
      <c r="AF41" s="319"/>
      <c r="AG41" s="319">
        <f t="shared" si="45"/>
        <v>6</v>
      </c>
      <c r="AH41" s="319"/>
      <c r="AI41" s="319">
        <f t="shared" ref="AI41" si="49">IF(AND($J41="",$P41="",$V41="",$AB41=""),"",SUM($J41,$P41,$V41,$AB41))</f>
        <v>10</v>
      </c>
      <c r="AJ41" s="319"/>
      <c r="AK41" s="319">
        <f t="shared" si="46"/>
        <v>1</v>
      </c>
      <c r="AL41" s="319"/>
      <c r="AM41" s="319">
        <f t="shared" ref="AM41" si="50">IF(OR(AI41="",AK41=""),"",AI41-AK41)</f>
        <v>9</v>
      </c>
      <c r="AN41" s="319"/>
      <c r="AO41" s="319"/>
      <c r="AP41" s="319">
        <v>2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s="40" customFormat="1" ht="11.25" customHeight="1" x14ac:dyDescent="0.45">
      <c r="B43" s="319">
        <v>3</v>
      </c>
      <c r="C43" s="328" t="str">
        <f ca="1">K7</f>
        <v>宝木キッカーズ</v>
      </c>
      <c r="D43" s="328"/>
      <c r="E43" s="328"/>
      <c r="F43" s="328"/>
      <c r="G43" s="328"/>
      <c r="H43" s="328"/>
      <c r="I43" s="330" t="str">
        <f t="shared" ref="I43" si="51">IF(OR(J43="",M43=""),"",IF(J43&gt;M43,"○",IF(J43=M43,"△","●")))</f>
        <v>●</v>
      </c>
      <c r="J43" s="319">
        <f>IF(Y39="","",Y39)</f>
        <v>0</v>
      </c>
      <c r="K43" s="319"/>
      <c r="L43" s="319" t="s">
        <v>17</v>
      </c>
      <c r="M43" s="319">
        <f>IF(V39="","",V39)</f>
        <v>3</v>
      </c>
      <c r="N43" s="319"/>
      <c r="O43" s="330" t="str">
        <f>IF(OR(P43="",S43=""),"",IF(P43&gt;S43,"○",IF(P43=S43,"△","●")))</f>
        <v>●</v>
      </c>
      <c r="P43" s="319">
        <f>IF(Y41="","",Y41)</f>
        <v>0</v>
      </c>
      <c r="Q43" s="319"/>
      <c r="R43" s="319" t="s">
        <v>17</v>
      </c>
      <c r="S43" s="319">
        <f>IF(V41="","",V41)</f>
        <v>5</v>
      </c>
      <c r="T43" s="319"/>
      <c r="U43" s="329"/>
      <c r="V43" s="329"/>
      <c r="W43" s="329"/>
      <c r="X43" s="329"/>
      <c r="Y43" s="329"/>
      <c r="Z43" s="329"/>
      <c r="AA43" s="330" t="str">
        <f t="shared" ref="AA43" si="52">IF(OR(AB43="",AE43=""),"",IF(AB43&gt;AE43,"○",IF(AB43=AE43,"△","●")))</f>
        <v>△</v>
      </c>
      <c r="AB43" s="319">
        <f>Q14</f>
        <v>0</v>
      </c>
      <c r="AC43" s="319"/>
      <c r="AD43" s="319" t="s">
        <v>17</v>
      </c>
      <c r="AE43" s="319">
        <f>V14</f>
        <v>0</v>
      </c>
      <c r="AF43" s="319"/>
      <c r="AG43" s="319">
        <f t="shared" si="45"/>
        <v>1</v>
      </c>
      <c r="AH43" s="319"/>
      <c r="AI43" s="319">
        <f t="shared" ref="AI43" si="53">IF(AND($J43="",$P43="",$V43="",$AB43=""),"",SUM($J43,$P43,$V43,$AB43))</f>
        <v>0</v>
      </c>
      <c r="AJ43" s="319"/>
      <c r="AK43" s="319">
        <f t="shared" si="46"/>
        <v>8</v>
      </c>
      <c r="AL43" s="319"/>
      <c r="AM43" s="319">
        <f t="shared" ref="AM43" si="54">IF(OR(AI43="",AK43=""),"",AI43-AK43)</f>
        <v>-8</v>
      </c>
      <c r="AN43" s="319"/>
      <c r="AO43" s="319"/>
      <c r="AP43" s="319">
        <v>4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s="40" customFormat="1" ht="11.25" customHeight="1" x14ac:dyDescent="0.45">
      <c r="B45" s="319">
        <v>4</v>
      </c>
      <c r="C45" s="328" t="str">
        <f ca="1">K8</f>
        <v>サウス宇都宮ＳＣ</v>
      </c>
      <c r="D45" s="328"/>
      <c r="E45" s="328"/>
      <c r="F45" s="328"/>
      <c r="G45" s="328"/>
      <c r="H45" s="328"/>
      <c r="I45" s="330" t="str">
        <f t="shared" ref="I45" si="55">IF(OR(J45="",M45=""),"",IF(J45&gt;M45,"○",IF(J45=M45,"△","●")))</f>
        <v>●</v>
      </c>
      <c r="J45" s="319">
        <f>IF(AE39="","",AE39)</f>
        <v>0</v>
      </c>
      <c r="K45" s="319"/>
      <c r="L45" s="319" t="s">
        <v>17</v>
      </c>
      <c r="M45" s="319">
        <f>IF(AB39="","",AB39)</f>
        <v>2</v>
      </c>
      <c r="N45" s="319"/>
      <c r="O45" s="330" t="str">
        <f>IF(OR(P45="",S45=""),"",IF(P45&gt;S45,"○",IF(P45=S45,"△","●")))</f>
        <v>●</v>
      </c>
      <c r="P45" s="319">
        <f>IF(AE41="","",AE41)</f>
        <v>0</v>
      </c>
      <c r="Q45" s="319"/>
      <c r="R45" s="319" t="s">
        <v>17</v>
      </c>
      <c r="S45" s="319">
        <f>IF(AB41="","",AB41)</f>
        <v>5</v>
      </c>
      <c r="T45" s="319"/>
      <c r="U45" s="330" t="str">
        <f>IF(OR(V45="",Y45=""),"",IF(V45&gt;Y45,"○",IF(V45=Y45,"△","●")))</f>
        <v>△</v>
      </c>
      <c r="V45" s="319">
        <f>IF(AE43="","",AE43)</f>
        <v>0</v>
      </c>
      <c r="W45" s="319"/>
      <c r="X45" s="319" t="s">
        <v>17</v>
      </c>
      <c r="Y45" s="319">
        <f>IF(AB43="","",AB43)</f>
        <v>0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1</v>
      </c>
      <c r="AH45" s="319"/>
      <c r="AI45" s="319">
        <f t="shared" ref="AI45" si="56">IF(AND($J45="",$P45="",$V45="",$AB45=""),"",SUM($J45,$P45,$V45,$AB45))</f>
        <v>0</v>
      </c>
      <c r="AJ45" s="319"/>
      <c r="AK45" s="319">
        <f>IF(AND($M45="",$S45="",$Y45="",$AE45),"",SUM($M45,$S45,$Y45,$AE45))</f>
        <v>7</v>
      </c>
      <c r="AL45" s="319"/>
      <c r="AM45" s="319">
        <f t="shared" ref="AM45" si="57">IF(OR(AI45="",AK45=""),"",AI45-AK45)</f>
        <v>-7</v>
      </c>
      <c r="AN45" s="319"/>
      <c r="AO45" s="319"/>
      <c r="AP45" s="319">
        <v>3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s="40" customFormat="1" ht="11.25" customHeight="1" x14ac:dyDescent="0.45">
      <c r="B48" s="319"/>
      <c r="C48" s="319" t="str">
        <f ca="1">X5</f>
        <v>ｆ</v>
      </c>
      <c r="D48" s="319"/>
      <c r="E48" s="319"/>
      <c r="F48" s="319"/>
      <c r="G48" s="319"/>
      <c r="H48" s="319"/>
      <c r="I48" s="319" t="str">
        <f ca="1">IF(C50="","",C50)</f>
        <v>Ｓ４スペランツァ</v>
      </c>
      <c r="J48" s="319"/>
      <c r="K48" s="319"/>
      <c r="L48" s="319"/>
      <c r="M48" s="319"/>
      <c r="N48" s="319"/>
      <c r="O48" s="319" t="str">
        <f ca="1">IF(C52="","",C52)</f>
        <v>ＦＣアネーロ宇都宮</v>
      </c>
      <c r="P48" s="319"/>
      <c r="Q48" s="319"/>
      <c r="R48" s="319"/>
      <c r="S48" s="319"/>
      <c r="T48" s="319"/>
      <c r="U48" s="319" t="str">
        <f ca="1">IF(C54="","",C54)</f>
        <v>ｕｎｉｏｎ ｓｃ</v>
      </c>
      <c r="V48" s="319"/>
      <c r="W48" s="319"/>
      <c r="X48" s="319"/>
      <c r="Y48" s="319"/>
      <c r="Z48" s="319"/>
      <c r="AA48" s="319" t="str">
        <f ca="1">IF(C56="","",C56)</f>
        <v>ＦＣグラシアス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2:57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2:57" s="40" customFormat="1" ht="11.25" customHeight="1" x14ac:dyDescent="0.45">
      <c r="B50" s="319">
        <v>5</v>
      </c>
      <c r="C50" s="328" t="str">
        <f ca="1">AA5</f>
        <v>Ｓ４スペランツァ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●</v>
      </c>
      <c r="P50" s="319">
        <f>Q16</f>
        <v>0</v>
      </c>
      <c r="Q50" s="319"/>
      <c r="R50" s="319" t="s">
        <v>17</v>
      </c>
      <c r="S50" s="319">
        <f>V16</f>
        <v>1</v>
      </c>
      <c r="T50" s="319"/>
      <c r="U50" s="330" t="str">
        <f>IF(OR(V50="",Y50=""),"",IF(V50&gt;Y50,"○",IF(V50=Y50,"△","●")))</f>
        <v>△</v>
      </c>
      <c r="V50" s="319">
        <f>Q24</f>
        <v>1</v>
      </c>
      <c r="W50" s="319"/>
      <c r="X50" s="319" t="s">
        <v>17</v>
      </c>
      <c r="Y50" s="319">
        <f>V24</f>
        <v>1</v>
      </c>
      <c r="Z50" s="319"/>
      <c r="AA50" s="330" t="str">
        <f t="shared" ref="AA50:AA54" si="58">IF(OR(AB50="",AE50=""),"",IF(AB50&gt;AE50,"○",IF(AB50=AE50,"△","●")))</f>
        <v>△</v>
      </c>
      <c r="AB50" s="319">
        <f>Q32</f>
        <v>2</v>
      </c>
      <c r="AC50" s="319"/>
      <c r="AD50" s="319" t="s">
        <v>17</v>
      </c>
      <c r="AE50" s="319">
        <f>V32</f>
        <v>2</v>
      </c>
      <c r="AF50" s="319"/>
      <c r="AG50" s="319">
        <f t="shared" ref="AG50:AG54" si="59">IF(AND($J50="",$P50="",$V50="",$AB50=""),"",COUNTIF($I50:$AF50,"○")*3+COUNTIF($I50:$AF50,"△")*1)</f>
        <v>2</v>
      </c>
      <c r="AH50" s="319"/>
      <c r="AI50" s="319">
        <f>IF(AND($J50="",$P50="",$V50="",$AB50=""),"",SUM($J50,$P50,$V50,$AB50))</f>
        <v>3</v>
      </c>
      <c r="AJ50" s="319"/>
      <c r="AK50" s="319">
        <f t="shared" ref="AK50:AK54" si="60">IF(AND($M50="",$S50="",$Y50="",$AE50),"",SUM($M50,$S50,$Y50,$AE50))</f>
        <v>4</v>
      </c>
      <c r="AL50" s="319"/>
      <c r="AM50" s="319">
        <f>IF(OR(AI50="",AK50=""),"",AI50-AK50)</f>
        <v>-1</v>
      </c>
      <c r="AN50" s="319"/>
      <c r="AO50" s="319"/>
      <c r="AP50" s="319">
        <v>3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2:57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2:57" s="40" customFormat="1" ht="11.25" customHeight="1" x14ac:dyDescent="0.45">
      <c r="B52" s="319">
        <v>6</v>
      </c>
      <c r="C52" s="328" t="str">
        <f ca="1">AA6</f>
        <v>ＦＣアネーロ宇都宮</v>
      </c>
      <c r="D52" s="328"/>
      <c r="E52" s="328"/>
      <c r="F52" s="328"/>
      <c r="G52" s="328"/>
      <c r="H52" s="328"/>
      <c r="I52" s="330" t="str">
        <f t="shared" ref="I52:I56" si="61">IF(OR(J52="",M52=""),"",IF(J52&gt;M52,"○",IF(J52=M52,"△","●")))</f>
        <v>○</v>
      </c>
      <c r="J52" s="319">
        <f>IF(S50="","",S50)</f>
        <v>1</v>
      </c>
      <c r="K52" s="319"/>
      <c r="L52" s="319" t="s">
        <v>17</v>
      </c>
      <c r="M52" s="319">
        <f>IF(P50="","",P50)</f>
        <v>0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●</v>
      </c>
      <c r="V52" s="319">
        <f>Q34</f>
        <v>0</v>
      </c>
      <c r="W52" s="319"/>
      <c r="X52" s="319" t="s">
        <v>17</v>
      </c>
      <c r="Y52" s="319">
        <f>V34</f>
        <v>2</v>
      </c>
      <c r="Z52" s="319"/>
      <c r="AA52" s="330" t="str">
        <f t="shared" si="58"/>
        <v>○</v>
      </c>
      <c r="AB52" s="319">
        <f>Q26</f>
        <v>1</v>
      </c>
      <c r="AC52" s="319"/>
      <c r="AD52" s="319" t="s">
        <v>17</v>
      </c>
      <c r="AE52" s="319">
        <f>V26</f>
        <v>0</v>
      </c>
      <c r="AF52" s="319"/>
      <c r="AG52" s="319">
        <f t="shared" si="59"/>
        <v>6</v>
      </c>
      <c r="AH52" s="319"/>
      <c r="AI52" s="319">
        <f t="shared" ref="AI52" si="62">IF(AND($J52="",$P52="",$V52="",$AB52=""),"",SUM($J52,$P52,$V52,$AB52))</f>
        <v>2</v>
      </c>
      <c r="AJ52" s="319"/>
      <c r="AK52" s="319">
        <f t="shared" si="60"/>
        <v>2</v>
      </c>
      <c r="AL52" s="319"/>
      <c r="AM52" s="319">
        <f t="shared" ref="AM52" si="63">IF(OR(AI52="",AK52=""),"",AI52-AK52)</f>
        <v>0</v>
      </c>
      <c r="AN52" s="319"/>
      <c r="AO52" s="319"/>
      <c r="AP52" s="319">
        <v>1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2:57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2:57" s="40" customFormat="1" ht="11.25" customHeight="1" x14ac:dyDescent="0.45">
      <c r="B54" s="319">
        <v>7</v>
      </c>
      <c r="C54" s="328" t="str">
        <f ca="1">AA7</f>
        <v>ｕｎｉｏｎ ｓｃ</v>
      </c>
      <c r="D54" s="328"/>
      <c r="E54" s="328"/>
      <c r="F54" s="328"/>
      <c r="G54" s="328"/>
      <c r="H54" s="328"/>
      <c r="I54" s="330" t="str">
        <f t="shared" si="61"/>
        <v>△</v>
      </c>
      <c r="J54" s="319">
        <f>IF(Y50="","",Y50)</f>
        <v>1</v>
      </c>
      <c r="K54" s="319"/>
      <c r="L54" s="319" t="s">
        <v>17</v>
      </c>
      <c r="M54" s="319">
        <f>IF(V50="","",V50)</f>
        <v>1</v>
      </c>
      <c r="N54" s="319"/>
      <c r="O54" s="330" t="str">
        <f>IF(OR(P54="",S54=""),"",IF(P54&gt;S54,"○",IF(P54=S54,"△","●")))</f>
        <v>○</v>
      </c>
      <c r="P54" s="319">
        <f>IF(Y52="","",Y52)</f>
        <v>2</v>
      </c>
      <c r="Q54" s="319"/>
      <c r="R54" s="319" t="s">
        <v>17</v>
      </c>
      <c r="S54" s="319">
        <f>IF(V52="","",V52)</f>
        <v>0</v>
      </c>
      <c r="T54" s="319"/>
      <c r="U54" s="329"/>
      <c r="V54" s="329"/>
      <c r="W54" s="329"/>
      <c r="X54" s="329"/>
      <c r="Y54" s="329"/>
      <c r="Z54" s="329"/>
      <c r="AA54" s="330" t="str">
        <f t="shared" si="58"/>
        <v>△</v>
      </c>
      <c r="AB54" s="319">
        <f>Q18</f>
        <v>0</v>
      </c>
      <c r="AC54" s="319"/>
      <c r="AD54" s="319" t="s">
        <v>17</v>
      </c>
      <c r="AE54" s="319">
        <f>V18</f>
        <v>0</v>
      </c>
      <c r="AF54" s="319"/>
      <c r="AG54" s="319">
        <f t="shared" si="59"/>
        <v>5</v>
      </c>
      <c r="AH54" s="319"/>
      <c r="AI54" s="319">
        <f t="shared" ref="AI54" si="64">IF(AND($J54="",$P54="",$V54="",$AB54=""),"",SUM($J54,$P54,$V54,$AB54))</f>
        <v>3</v>
      </c>
      <c r="AJ54" s="319"/>
      <c r="AK54" s="319">
        <f t="shared" si="60"/>
        <v>1</v>
      </c>
      <c r="AL54" s="319"/>
      <c r="AM54" s="319">
        <f t="shared" ref="AM54" si="65">IF(OR(AI54="",AK54=""),"",AI54-AK54)</f>
        <v>2</v>
      </c>
      <c r="AN54" s="319"/>
      <c r="AO54" s="319"/>
      <c r="AP54" s="319">
        <v>2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2:57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2:57" s="40" customFormat="1" ht="11.25" customHeight="1" x14ac:dyDescent="0.45">
      <c r="B56" s="319">
        <v>8</v>
      </c>
      <c r="C56" s="328" t="str">
        <f ca="1">AA8</f>
        <v>ＦＣグラシアス</v>
      </c>
      <c r="D56" s="328"/>
      <c r="E56" s="328"/>
      <c r="F56" s="328"/>
      <c r="G56" s="328"/>
      <c r="H56" s="328"/>
      <c r="I56" s="330" t="str">
        <f t="shared" si="61"/>
        <v>△</v>
      </c>
      <c r="J56" s="319">
        <f>IF(AE50="","",AE50)</f>
        <v>2</v>
      </c>
      <c r="K56" s="319"/>
      <c r="L56" s="319" t="s">
        <v>17</v>
      </c>
      <c r="M56" s="319">
        <f>IF(AB50="","",AB50)</f>
        <v>2</v>
      </c>
      <c r="N56" s="319"/>
      <c r="O56" s="330" t="str">
        <f>IF(OR(P56="",S56=""),"",IF(P56&gt;S56,"○",IF(P56=S56,"△","●")))</f>
        <v>●</v>
      </c>
      <c r="P56" s="319">
        <f>IF(AE52="","",AE52)</f>
        <v>0</v>
      </c>
      <c r="Q56" s="319"/>
      <c r="R56" s="319" t="s">
        <v>17</v>
      </c>
      <c r="S56" s="319">
        <f>IF(AB52="","",AB52)</f>
        <v>1</v>
      </c>
      <c r="T56" s="319"/>
      <c r="U56" s="330" t="str">
        <f>IF(OR(V56="",Y56=""),"",IF(V56&gt;Y56,"○",IF(V56=Y56,"△","●")))</f>
        <v>△</v>
      </c>
      <c r="V56" s="319">
        <f>IF(AE54="","",AE54)</f>
        <v>0</v>
      </c>
      <c r="W56" s="319"/>
      <c r="X56" s="319" t="s">
        <v>17</v>
      </c>
      <c r="Y56" s="319">
        <f>IF(AB54="","",AB54)</f>
        <v>0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2</v>
      </c>
      <c r="AH56" s="319"/>
      <c r="AI56" s="319">
        <f t="shared" ref="AI56" si="66">IF(AND($J56="",$P56="",$V56="",$AB56=""),"",SUM($J56,$P56,$V56,$AB56))</f>
        <v>2</v>
      </c>
      <c r="AJ56" s="319"/>
      <c r="AK56" s="319">
        <f>IF(AND($M56="",$S56="",$Y56="",$AE56),"",SUM($M56,$S56,$Y56,$AE56))</f>
        <v>3</v>
      </c>
      <c r="AL56" s="319"/>
      <c r="AM56" s="319">
        <f t="shared" ref="AM56" si="67">IF(OR(AI56="",AK56=""),"",AI56-AK56)</f>
        <v>-1</v>
      </c>
      <c r="AN56" s="319"/>
      <c r="AO56" s="319"/>
      <c r="AP56" s="319">
        <v>4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2:57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2:57" ht="13.2" x14ac:dyDescent="0.45">
      <c r="AS58" s="41"/>
      <c r="AT58" s="41"/>
    </row>
    <row r="59" spans="2:57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7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7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7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</sheetData>
  <mergeCells count="352">
    <mergeCell ref="D62:I62"/>
    <mergeCell ref="J62:Q62"/>
    <mergeCell ref="R62:Z62"/>
    <mergeCell ref="AA62:AC62"/>
    <mergeCell ref="AD62:AM62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A7:AG7"/>
    <mergeCell ref="AH7:AJ7"/>
    <mergeCell ref="I8:J8"/>
    <mergeCell ref="K8:Q8"/>
    <mergeCell ref="R8:T8"/>
    <mergeCell ref="Y8:Z8"/>
    <mergeCell ref="AA8:AG8"/>
    <mergeCell ref="AH8:AJ8"/>
    <mergeCell ref="AA5:AG5"/>
    <mergeCell ref="AH5:AJ5"/>
    <mergeCell ref="I6:J6"/>
    <mergeCell ref="K6:Q6"/>
    <mergeCell ref="R6:T6"/>
    <mergeCell ref="Y6:Z6"/>
    <mergeCell ref="AA6:AG6"/>
    <mergeCell ref="AH6:AJ6"/>
    <mergeCell ref="H5:H8"/>
    <mergeCell ref="I5:J5"/>
    <mergeCell ref="K5:Q5"/>
    <mergeCell ref="R5:T5"/>
    <mergeCell ref="X5:X8"/>
    <mergeCell ref="Y5:Z5"/>
    <mergeCell ref="I7:J7"/>
    <mergeCell ref="K7:Q7"/>
    <mergeCell ref="R7:T7"/>
    <mergeCell ref="Y7:Z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131" priority="21">
      <formula>WEEKDAY(AM3)=7</formula>
    </cfRule>
    <cfRule type="expression" dxfId="130" priority="22">
      <formula>WEEKDAY(AM3)=1</formula>
    </cfRule>
  </conditionalFormatting>
  <conditionalFormatting sqref="AM3:AO3">
    <cfRule type="expression" dxfId="129" priority="19">
      <formula>WEEKDAY(AM3)=7</formula>
    </cfRule>
    <cfRule type="expression" dxfId="128" priority="20">
      <formula>WEEKDAY(AM3)=1</formula>
    </cfRule>
  </conditionalFormatting>
  <conditionalFormatting sqref="AM3:AO3">
    <cfRule type="expression" dxfId="127" priority="17">
      <formula>WEEKDAY(AM3)=7</formula>
    </cfRule>
    <cfRule type="expression" dxfId="126" priority="18">
      <formula>WEEKDAY(AM3)=1</formula>
    </cfRule>
  </conditionalFormatting>
  <conditionalFormatting sqref="AM3:AO3">
    <cfRule type="expression" dxfId="125" priority="15">
      <formula>WEEKDAY(AM3)=7</formula>
    </cfRule>
    <cfRule type="expression" dxfId="124" priority="16">
      <formula>WEEKDAY(AM3)=1</formula>
    </cfRule>
  </conditionalFormatting>
  <conditionalFormatting sqref="AM3:AO3">
    <cfRule type="expression" dxfId="123" priority="13">
      <formula>WEEKDAY(AM3)=7</formula>
    </cfRule>
    <cfRule type="expression" dxfId="122" priority="14">
      <formula>WEEKDAY(AM3)=1</formula>
    </cfRule>
  </conditionalFormatting>
  <conditionalFormatting sqref="AM3:AO3">
    <cfRule type="expression" dxfId="121" priority="11">
      <formula>WEEKDAY(AM3)=7</formula>
    </cfRule>
    <cfRule type="expression" dxfId="120" priority="12">
      <formula>WEEKDAY(AM3)=1</formula>
    </cfRule>
  </conditionalFormatting>
  <conditionalFormatting sqref="AM3:AO3">
    <cfRule type="expression" dxfId="119" priority="9">
      <formula>WEEKDAY(AM3)=7</formula>
    </cfRule>
    <cfRule type="expression" dxfId="118" priority="10">
      <formula>WEEKDAY(AM3)=1</formula>
    </cfRule>
  </conditionalFormatting>
  <conditionalFormatting sqref="AM3:AO3">
    <cfRule type="expression" dxfId="117" priority="7">
      <formula>WEEKDAY(AM3)=7</formula>
    </cfRule>
    <cfRule type="expression" dxfId="116" priority="8">
      <formula>WEEKDAY(AM3)=1</formula>
    </cfRule>
  </conditionalFormatting>
  <conditionalFormatting sqref="AM3:AO3">
    <cfRule type="expression" dxfId="115" priority="5">
      <formula>WEEKDAY(AM3)=7</formula>
    </cfRule>
    <cfRule type="expression" dxfId="114" priority="6">
      <formula>WEEKDAY(AM3)=1</formula>
    </cfRule>
  </conditionalFormatting>
  <conditionalFormatting sqref="AM3:AO3">
    <cfRule type="expression" dxfId="113" priority="3">
      <formula>WEEKDAY(AM3)=7</formula>
    </cfRule>
    <cfRule type="expression" dxfId="112" priority="4">
      <formula>WEEKDAY(AM3)=1</formula>
    </cfRule>
  </conditionalFormatting>
  <conditionalFormatting sqref="AM3:AO3">
    <cfRule type="expression" dxfId="111" priority="1">
      <formula>WEEKDAY(AM3)=7</formula>
    </cfRule>
    <cfRule type="expression" dxfId="110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68DF-C3F1-4CE7-B894-DF3B8C0A2D43}">
  <dimension ref="A1:BE6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4</v>
      </c>
    </row>
    <row r="2" spans="1:46" ht="30" customHeight="1" x14ac:dyDescent="0.45">
      <c r="A2" s="275" t="str">
        <f ca="1">"【"&amp;INDIRECT("７月６日・７日組合せ!c"&amp;5+21*($AS$1-1))&amp;"ブロック 第１日】"</f>
        <v>【Ｄブロック 第１日】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INDIRECT("７月６日・７日組合せ!d"&amp;5+21*($AS$1-1))</f>
        <v>豊郷北小学校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K6</f>
        <v>豊郷ＪＦＣ宇都宮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43652</v>
      </c>
      <c r="AH3" s="282"/>
      <c r="AI3" s="282"/>
      <c r="AJ3" s="282"/>
      <c r="AK3" s="282"/>
      <c r="AL3" s="282"/>
      <c r="AM3" s="283" t="str">
        <f>"（"&amp;TEXT(AG3,"aaa")&amp;"）"</f>
        <v>（土）</v>
      </c>
      <c r="AN3" s="283"/>
      <c r="AO3" s="284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H5" s="285" t="str">
        <f ca="1">INDIRECT("７月６日・７日組合せ!d"&amp;21*($AS$1-1)+11)</f>
        <v>ｇ</v>
      </c>
      <c r="I5" s="288">
        <v>1</v>
      </c>
      <c r="J5" s="289"/>
      <c r="K5" s="290" t="str">
        <f ca="1">INDIRECT("７月６日・７日組合せ!g"&amp;2*ROW()+21*($AS$1-1)-2)</f>
        <v>富士見ＳＳＳ</v>
      </c>
      <c r="L5" s="291"/>
      <c r="M5" s="291"/>
      <c r="N5" s="291"/>
      <c r="O5" s="291"/>
      <c r="P5" s="291"/>
      <c r="Q5" s="291"/>
      <c r="R5" s="292"/>
      <c r="S5" s="293"/>
      <c r="T5" s="294"/>
      <c r="X5" s="332"/>
      <c r="Y5" s="334"/>
      <c r="Z5" s="334"/>
      <c r="AA5" s="335"/>
      <c r="AB5" s="335"/>
      <c r="AC5" s="335"/>
      <c r="AD5" s="335"/>
      <c r="AE5" s="335"/>
      <c r="AF5" s="335"/>
      <c r="AG5" s="335"/>
      <c r="AH5" s="336"/>
      <c r="AI5" s="336"/>
      <c r="AJ5" s="336"/>
    </row>
    <row r="6" spans="1:46" ht="18" customHeight="1" x14ac:dyDescent="0.45">
      <c r="H6" s="286"/>
      <c r="I6" s="300">
        <v>2</v>
      </c>
      <c r="J6" s="300"/>
      <c r="K6" s="290" t="str">
        <f t="shared" ref="K6:K8" ca="1" si="0">INDIRECT("７月６日・７日組合せ!g"&amp;2*ROW()+21*($AS$1-1)-2)</f>
        <v>豊郷ＪＦＣ宇都宮</v>
      </c>
      <c r="L6" s="291"/>
      <c r="M6" s="291"/>
      <c r="N6" s="291"/>
      <c r="O6" s="291"/>
      <c r="P6" s="291"/>
      <c r="Q6" s="291"/>
      <c r="R6" s="301" t="s">
        <v>167</v>
      </c>
      <c r="S6" s="302"/>
      <c r="T6" s="303"/>
      <c r="X6" s="332"/>
      <c r="Y6" s="334"/>
      <c r="Z6" s="334"/>
      <c r="AA6" s="335"/>
      <c r="AB6" s="335"/>
      <c r="AC6" s="335"/>
      <c r="AD6" s="335"/>
      <c r="AE6" s="335"/>
      <c r="AF6" s="335"/>
      <c r="AG6" s="335"/>
      <c r="AH6" s="336"/>
      <c r="AI6" s="336"/>
      <c r="AJ6" s="336"/>
    </row>
    <row r="7" spans="1:46" ht="18" customHeight="1" x14ac:dyDescent="0.45">
      <c r="H7" s="286"/>
      <c r="I7" s="300">
        <v>3</v>
      </c>
      <c r="J7" s="300"/>
      <c r="K7" s="290" t="str">
        <f t="shared" ca="1" si="0"/>
        <v>昭和・戸祭ＳＣ</v>
      </c>
      <c r="L7" s="291"/>
      <c r="M7" s="291"/>
      <c r="N7" s="291"/>
      <c r="O7" s="291"/>
      <c r="P7" s="291"/>
      <c r="Q7" s="291"/>
      <c r="R7" s="301"/>
      <c r="S7" s="302"/>
      <c r="T7" s="303"/>
      <c r="X7" s="332"/>
      <c r="Y7" s="334"/>
      <c r="Z7" s="334"/>
      <c r="AA7" s="335"/>
      <c r="AB7" s="335"/>
      <c r="AC7" s="335"/>
      <c r="AD7" s="335"/>
      <c r="AE7" s="335"/>
      <c r="AF7" s="335"/>
      <c r="AG7" s="335"/>
      <c r="AH7" s="336"/>
      <c r="AI7" s="337"/>
      <c r="AJ7" s="337"/>
    </row>
    <row r="8" spans="1:46" ht="18" customHeight="1" x14ac:dyDescent="0.45">
      <c r="C8" s="91"/>
      <c r="D8" s="85"/>
      <c r="E8" s="85"/>
      <c r="F8" s="85"/>
      <c r="G8" s="85"/>
      <c r="H8" s="287"/>
      <c r="I8" s="304">
        <v>4</v>
      </c>
      <c r="J8" s="305"/>
      <c r="K8" s="306" t="str">
        <f t="shared" ca="1" si="0"/>
        <v>ＦＣみらい</v>
      </c>
      <c r="L8" s="307"/>
      <c r="M8" s="307"/>
      <c r="N8" s="307"/>
      <c r="O8" s="307"/>
      <c r="P8" s="307"/>
      <c r="Q8" s="308"/>
      <c r="R8" s="309"/>
      <c r="S8" s="310"/>
      <c r="T8" s="311"/>
      <c r="X8" s="333"/>
      <c r="Y8" s="334"/>
      <c r="Z8" s="334"/>
      <c r="AA8" s="335"/>
      <c r="AB8" s="335"/>
      <c r="AC8" s="335"/>
      <c r="AD8" s="335"/>
      <c r="AE8" s="335"/>
      <c r="AF8" s="335"/>
      <c r="AG8" s="335"/>
      <c r="AH8" s="336"/>
      <c r="AI8" s="336"/>
      <c r="AJ8" s="336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0"/>
      <c r="L11" s="320"/>
      <c r="M11" s="320"/>
      <c r="N11" s="320"/>
      <c r="O11" s="320"/>
      <c r="P11" s="320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0"/>
      <c r="Z11" s="320"/>
      <c r="AA11" s="320"/>
      <c r="AB11" s="320"/>
      <c r="AC11" s="320"/>
      <c r="AD11" s="320"/>
      <c r="AE11" s="325" t="s">
        <v>190</v>
      </c>
      <c r="AF11" s="325"/>
      <c r="AG11" s="325"/>
      <c r="AH11" s="325"/>
      <c r="AI11" s="318" t="s">
        <v>189</v>
      </c>
      <c r="AJ11" s="318"/>
      <c r="AK11" s="318"/>
      <c r="AL11" s="318"/>
      <c r="AM11" s="318"/>
      <c r="AN11" s="318"/>
      <c r="AO11" s="318"/>
      <c r="AP11" s="318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IFERROR(VLOOKUP(AS12,$I$5:$T$8,3,0),"")&amp;IFERROR(VLOOKUP(AS12,$Y$5:$AJ$8,3,0),"")</f>
        <v>富士見ＳＳＳ</v>
      </c>
      <c r="K12" s="323"/>
      <c r="L12" s="323"/>
      <c r="M12" s="323"/>
      <c r="N12" s="323"/>
      <c r="O12" s="323"/>
      <c r="P12" s="323"/>
      <c r="Q12" s="318">
        <f>IF(OR(S12="",S13=""),"",S12+S13)</f>
        <v>1</v>
      </c>
      <c r="R12" s="318"/>
      <c r="S12" s="73">
        <v>0</v>
      </c>
      <c r="T12" s="74" t="s">
        <v>29</v>
      </c>
      <c r="U12" s="73">
        <v>0</v>
      </c>
      <c r="V12" s="320">
        <f>IF(OR(U12="",U13=""),"",U12+U13)</f>
        <v>1</v>
      </c>
      <c r="W12" s="320"/>
      <c r="X12" s="326" t="str">
        <f ca="1">IFERROR(VLOOKUP(AT12,$I$5:$T$8,3,0),"")&amp;IFERROR(VLOOKUP(AT12,$Y$5:$AJ$8,3,0),"")</f>
        <v>豊郷ＪＦＣ宇都宮</v>
      </c>
      <c r="Y12" s="326"/>
      <c r="Z12" s="326"/>
      <c r="AA12" s="326"/>
      <c r="AB12" s="326"/>
      <c r="AC12" s="326"/>
      <c r="AD12" s="326"/>
      <c r="AE12" s="322"/>
      <c r="AF12" s="322"/>
      <c r="AG12" s="322"/>
      <c r="AH12" s="322"/>
      <c r="AI12" s="318" t="str">
        <f>'７月６日・７日組合せ'!$V$90</f>
        <v>３／４／４／３</v>
      </c>
      <c r="AJ12" s="318"/>
      <c r="AK12" s="318"/>
      <c r="AL12" s="318"/>
      <c r="AM12" s="318"/>
      <c r="AN12" s="318"/>
      <c r="AO12" s="318"/>
      <c r="AP12" s="318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3"/>
      <c r="K13" s="323"/>
      <c r="L13" s="323"/>
      <c r="M13" s="323"/>
      <c r="N13" s="323"/>
      <c r="O13" s="323"/>
      <c r="P13" s="323"/>
      <c r="Q13" s="318"/>
      <c r="R13" s="318"/>
      <c r="S13" s="73">
        <v>1</v>
      </c>
      <c r="T13" s="74" t="s">
        <v>29</v>
      </c>
      <c r="U13" s="73">
        <v>1</v>
      </c>
      <c r="V13" s="320"/>
      <c r="W13" s="320"/>
      <c r="X13" s="326"/>
      <c r="Y13" s="326"/>
      <c r="Z13" s="326"/>
      <c r="AA13" s="326"/>
      <c r="AB13" s="326"/>
      <c r="AC13" s="326"/>
      <c r="AD13" s="326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8"/>
      <c r="AP13" s="318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ca="1">IFERROR(VLOOKUP(AS14,$I$5:$T$8,3,0),"")&amp;IFERROR(VLOOKUP(AS14,$Y$5:$AJ$8,3,0),"")</f>
        <v>昭和・戸祭ＳＣ</v>
      </c>
      <c r="K14" s="323"/>
      <c r="L14" s="323"/>
      <c r="M14" s="323"/>
      <c r="N14" s="323"/>
      <c r="O14" s="323"/>
      <c r="P14" s="323"/>
      <c r="Q14" s="320">
        <f>IF(OR(S14="",S15=""),"",S14+S15)</f>
        <v>1</v>
      </c>
      <c r="R14" s="320"/>
      <c r="S14" s="73">
        <v>0</v>
      </c>
      <c r="T14" s="74" t="s">
        <v>29</v>
      </c>
      <c r="U14" s="73">
        <v>0</v>
      </c>
      <c r="V14" s="320">
        <f t="shared" ref="V14" si="1">IF(OR(U14="",U15=""),"",U14+U15)</f>
        <v>1</v>
      </c>
      <c r="W14" s="320"/>
      <c r="X14" s="326" t="str">
        <f t="shared" ref="X14" ca="1" si="2">IFERROR(VLOOKUP(AT14,$I$5:$T$8,3,0),"")&amp;IFERROR(VLOOKUP(AT14,$Y$5:$AJ$8,3,0),"")</f>
        <v>ＦＣみらい</v>
      </c>
      <c r="Y14" s="326"/>
      <c r="Z14" s="326"/>
      <c r="AA14" s="326"/>
      <c r="AB14" s="326"/>
      <c r="AC14" s="326"/>
      <c r="AD14" s="326"/>
      <c r="AE14" s="322"/>
      <c r="AF14" s="322"/>
      <c r="AG14" s="322"/>
      <c r="AH14" s="322"/>
      <c r="AI14" s="318" t="str">
        <f>'７月６日・７日組合せ'!$V$91</f>
        <v>１／２／２／１</v>
      </c>
      <c r="AJ14" s="318"/>
      <c r="AK14" s="318"/>
      <c r="AL14" s="318"/>
      <c r="AM14" s="318"/>
      <c r="AN14" s="318"/>
      <c r="AO14" s="318"/>
      <c r="AP14" s="318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3"/>
      <c r="K15" s="323"/>
      <c r="L15" s="323"/>
      <c r="M15" s="323"/>
      <c r="N15" s="323"/>
      <c r="O15" s="323"/>
      <c r="P15" s="323"/>
      <c r="Q15" s="320"/>
      <c r="R15" s="320"/>
      <c r="S15" s="73">
        <v>1</v>
      </c>
      <c r="T15" s="74" t="s">
        <v>29</v>
      </c>
      <c r="U15" s="73">
        <v>1</v>
      </c>
      <c r="V15" s="320"/>
      <c r="W15" s="320"/>
      <c r="X15" s="326"/>
      <c r="Y15" s="326"/>
      <c r="Z15" s="326"/>
      <c r="AA15" s="326"/>
      <c r="AB15" s="326"/>
      <c r="AC15" s="326"/>
      <c r="AD15" s="326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8"/>
      <c r="AP15" s="318"/>
      <c r="AS15" s="88"/>
      <c r="AT15" s="88"/>
    </row>
    <row r="16" spans="1:46" ht="14.25" customHeight="1" x14ac:dyDescent="0.45">
      <c r="B16" s="320" t="s">
        <v>182</v>
      </c>
      <c r="C16" s="321">
        <v>0.4236111111111111</v>
      </c>
      <c r="D16" s="321"/>
      <c r="E16" s="321"/>
      <c r="F16" s="322"/>
      <c r="G16" s="322"/>
      <c r="H16" s="322"/>
      <c r="I16" s="322"/>
      <c r="J16" s="323" t="str">
        <f t="shared" ref="J16" ca="1" si="3">IFERROR(VLOOKUP(AS16,$I$5:$T$8,3,0),"")&amp;IFERROR(VLOOKUP(AS16,$Y$5:$AJ$8,3,0),"")</f>
        <v>富士見ＳＳＳ</v>
      </c>
      <c r="K16" s="323"/>
      <c r="L16" s="323"/>
      <c r="M16" s="323"/>
      <c r="N16" s="323"/>
      <c r="O16" s="323"/>
      <c r="P16" s="323"/>
      <c r="Q16" s="320">
        <f t="shared" ref="Q16" si="4">IF(OR(S16="",S17=""),"",S16+S17)</f>
        <v>2</v>
      </c>
      <c r="R16" s="320"/>
      <c r="S16" s="73">
        <v>2</v>
      </c>
      <c r="T16" s="74" t="s">
        <v>29</v>
      </c>
      <c r="U16" s="73">
        <v>0</v>
      </c>
      <c r="V16" s="320">
        <f t="shared" ref="V16" si="5">IF(OR(U16="",U17=""),"",U16+U17)</f>
        <v>0</v>
      </c>
      <c r="W16" s="320"/>
      <c r="X16" s="326" t="str">
        <f t="shared" ref="X16" ca="1" si="6">IFERROR(VLOOKUP(AT16,$I$5:$T$8,3,0),"")&amp;IFERROR(VLOOKUP(AT16,$Y$5:$AJ$8,3,0),"")</f>
        <v>昭和・戸祭ＳＣ</v>
      </c>
      <c r="Y16" s="326"/>
      <c r="Z16" s="326"/>
      <c r="AA16" s="326"/>
      <c r="AB16" s="326"/>
      <c r="AC16" s="326"/>
      <c r="AD16" s="326"/>
      <c r="AE16" s="322"/>
      <c r="AF16" s="322"/>
      <c r="AG16" s="322"/>
      <c r="AH16" s="322"/>
      <c r="AI16" s="318" t="str">
        <f>'７月６日・７日組合せ'!$V$92</f>
        <v>２／４／４／２</v>
      </c>
      <c r="AJ16" s="318"/>
      <c r="AK16" s="318"/>
      <c r="AL16" s="318"/>
      <c r="AM16" s="318"/>
      <c r="AN16" s="318"/>
      <c r="AO16" s="318"/>
      <c r="AP16" s="318"/>
      <c r="AS16" s="88">
        <v>1</v>
      </c>
      <c r="AT16" s="88">
        <v>3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3"/>
      <c r="K17" s="323"/>
      <c r="L17" s="323"/>
      <c r="M17" s="323"/>
      <c r="N17" s="323"/>
      <c r="O17" s="323"/>
      <c r="P17" s="323"/>
      <c r="Q17" s="320"/>
      <c r="R17" s="320"/>
      <c r="S17" s="73">
        <v>0</v>
      </c>
      <c r="T17" s="74" t="s">
        <v>29</v>
      </c>
      <c r="U17" s="73">
        <v>0</v>
      </c>
      <c r="V17" s="320"/>
      <c r="W17" s="320"/>
      <c r="X17" s="326"/>
      <c r="Y17" s="326"/>
      <c r="Z17" s="326"/>
      <c r="AA17" s="326"/>
      <c r="AB17" s="326"/>
      <c r="AC17" s="326"/>
      <c r="AD17" s="326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8"/>
      <c r="AP17" s="318"/>
      <c r="AS17" s="88"/>
      <c r="AT17" s="88"/>
    </row>
    <row r="18" spans="2:46" ht="14.25" customHeight="1" x14ac:dyDescent="0.45">
      <c r="B18" s="320" t="s">
        <v>183</v>
      </c>
      <c r="C18" s="321">
        <v>0.44444444444444442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7">IFERROR(VLOOKUP(AS18,$I$5:$T$8,3,0),"")&amp;IFERROR(VLOOKUP(AS18,$Y$5:$AJ$8,3,0),"")</f>
        <v>豊郷ＪＦＣ宇都宮</v>
      </c>
      <c r="K18" s="323"/>
      <c r="L18" s="323"/>
      <c r="M18" s="323"/>
      <c r="N18" s="323"/>
      <c r="O18" s="323"/>
      <c r="P18" s="323"/>
      <c r="Q18" s="320">
        <f t="shared" ref="Q18" si="8">IF(OR(S18="",S19=""),"",S18+S19)</f>
        <v>2</v>
      </c>
      <c r="R18" s="320"/>
      <c r="S18" s="73">
        <v>1</v>
      </c>
      <c r="T18" s="74" t="s">
        <v>29</v>
      </c>
      <c r="U18" s="73">
        <v>0</v>
      </c>
      <c r="V18" s="320">
        <f t="shared" ref="V18" si="9">IF(OR(U18="",U19=""),"",U18+U19)</f>
        <v>0</v>
      </c>
      <c r="W18" s="320"/>
      <c r="X18" s="326" t="str">
        <f t="shared" ref="X18" ca="1" si="10">IFERROR(VLOOKUP(AT18,$I$5:$T$8,3,0),"")&amp;IFERROR(VLOOKUP(AT18,$Y$5:$AJ$8,3,0),"")</f>
        <v>ＦＣみらい</v>
      </c>
      <c r="Y18" s="326"/>
      <c r="Z18" s="326"/>
      <c r="AA18" s="326"/>
      <c r="AB18" s="326"/>
      <c r="AC18" s="326"/>
      <c r="AD18" s="326"/>
      <c r="AE18" s="322"/>
      <c r="AF18" s="322"/>
      <c r="AG18" s="322"/>
      <c r="AH18" s="322"/>
      <c r="AI18" s="318" t="str">
        <f>'７月６日・７日組合せ'!$V$93</f>
        <v>１／３／３／１</v>
      </c>
      <c r="AJ18" s="318"/>
      <c r="AK18" s="318"/>
      <c r="AL18" s="318"/>
      <c r="AM18" s="318"/>
      <c r="AN18" s="318"/>
      <c r="AO18" s="318"/>
      <c r="AP18" s="318"/>
      <c r="AS18" s="88">
        <v>2</v>
      </c>
      <c r="AT18" s="88">
        <v>4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3"/>
      <c r="K19" s="323"/>
      <c r="L19" s="323"/>
      <c r="M19" s="323"/>
      <c r="N19" s="323"/>
      <c r="O19" s="323"/>
      <c r="P19" s="323"/>
      <c r="Q19" s="320"/>
      <c r="R19" s="320"/>
      <c r="S19" s="73">
        <v>1</v>
      </c>
      <c r="T19" s="74" t="s">
        <v>29</v>
      </c>
      <c r="U19" s="73">
        <v>0</v>
      </c>
      <c r="V19" s="320"/>
      <c r="W19" s="320"/>
      <c r="X19" s="326"/>
      <c r="Y19" s="326"/>
      <c r="Z19" s="326"/>
      <c r="AA19" s="326"/>
      <c r="AB19" s="326"/>
      <c r="AC19" s="326"/>
      <c r="AD19" s="326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8"/>
      <c r="AP19" s="318"/>
      <c r="AS19" s="88"/>
      <c r="AT19" s="88"/>
    </row>
    <row r="20" spans="2:46" ht="14.25" customHeight="1" x14ac:dyDescent="0.45">
      <c r="B20" s="320" t="s">
        <v>184</v>
      </c>
      <c r="C20" s="321">
        <v>0.47222222222222227</v>
      </c>
      <c r="D20" s="321"/>
      <c r="E20" s="321"/>
      <c r="F20" s="322"/>
      <c r="G20" s="322"/>
      <c r="H20" s="322"/>
      <c r="I20" s="322"/>
      <c r="J20" s="323" t="str">
        <f t="shared" ref="J20" ca="1" si="11">IFERROR(VLOOKUP(AS20,$I$5:$T$8,3,0),"")&amp;IFERROR(VLOOKUP(AS20,$Y$5:$AJ$8,3,0),"")</f>
        <v>富士見ＳＳＳ</v>
      </c>
      <c r="K20" s="323"/>
      <c r="L20" s="323"/>
      <c r="M20" s="323"/>
      <c r="N20" s="323"/>
      <c r="O20" s="323"/>
      <c r="P20" s="323"/>
      <c r="Q20" s="320">
        <f t="shared" ref="Q20" si="12">IF(OR(S20="",S21=""),"",S20+S21)</f>
        <v>5</v>
      </c>
      <c r="R20" s="320"/>
      <c r="S20" s="73">
        <v>2</v>
      </c>
      <c r="T20" s="74" t="s">
        <v>29</v>
      </c>
      <c r="U20" s="73">
        <v>0</v>
      </c>
      <c r="V20" s="320">
        <f t="shared" ref="V20" si="13">IF(OR(U20="",U21=""),"",U20+U21)</f>
        <v>0</v>
      </c>
      <c r="W20" s="320"/>
      <c r="X20" s="326" t="str">
        <f t="shared" ref="X20" ca="1" si="14">IFERROR(VLOOKUP(AT20,$I$5:$T$8,3,0),"")&amp;IFERROR(VLOOKUP(AT20,$Y$5:$AJ$8,3,0),"")</f>
        <v>ＦＣみらい</v>
      </c>
      <c r="Y20" s="326"/>
      <c r="Z20" s="326"/>
      <c r="AA20" s="326"/>
      <c r="AB20" s="326"/>
      <c r="AC20" s="326"/>
      <c r="AD20" s="326"/>
      <c r="AE20" s="322"/>
      <c r="AF20" s="322"/>
      <c r="AG20" s="322"/>
      <c r="AH20" s="322"/>
      <c r="AI20" s="318" t="str">
        <f>'７月６日・７日組合せ'!$V$94</f>
        <v>２／３／３／２</v>
      </c>
      <c r="AJ20" s="318"/>
      <c r="AK20" s="318"/>
      <c r="AL20" s="318"/>
      <c r="AM20" s="318"/>
      <c r="AN20" s="318"/>
      <c r="AO20" s="318"/>
      <c r="AP20" s="318"/>
      <c r="AS20" s="88">
        <v>1</v>
      </c>
      <c r="AT20" s="88">
        <v>4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3"/>
      <c r="K21" s="323"/>
      <c r="L21" s="323"/>
      <c r="M21" s="323"/>
      <c r="N21" s="323"/>
      <c r="O21" s="323"/>
      <c r="P21" s="323"/>
      <c r="Q21" s="320"/>
      <c r="R21" s="320"/>
      <c r="S21" s="73">
        <v>3</v>
      </c>
      <c r="T21" s="74" t="s">
        <v>29</v>
      </c>
      <c r="U21" s="73">
        <v>0</v>
      </c>
      <c r="V21" s="320"/>
      <c r="W21" s="320"/>
      <c r="X21" s="326"/>
      <c r="Y21" s="326"/>
      <c r="Z21" s="326"/>
      <c r="AA21" s="326"/>
      <c r="AB21" s="326"/>
      <c r="AC21" s="326"/>
      <c r="AD21" s="326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8"/>
      <c r="AP21" s="318"/>
      <c r="AS21" s="88"/>
      <c r="AT21" s="88"/>
    </row>
    <row r="22" spans="2:46" ht="14.25" customHeight="1" x14ac:dyDescent="0.45">
      <c r="B22" s="320" t="s">
        <v>185</v>
      </c>
      <c r="C22" s="321">
        <v>0.49305555555555558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5">IFERROR(VLOOKUP(AS22,$I$5:$T$8,3,0),"")&amp;IFERROR(VLOOKUP(AS22,$Y$5:$AJ$8,3,0),"")</f>
        <v>豊郷ＪＦＣ宇都宮</v>
      </c>
      <c r="K22" s="323"/>
      <c r="L22" s="323"/>
      <c r="M22" s="323"/>
      <c r="N22" s="323"/>
      <c r="O22" s="323"/>
      <c r="P22" s="323"/>
      <c r="Q22" s="320">
        <f t="shared" ref="Q22" si="16">IF(OR(S22="",S23=""),"",S22+S23)</f>
        <v>0</v>
      </c>
      <c r="R22" s="320"/>
      <c r="S22" s="73">
        <v>0</v>
      </c>
      <c r="T22" s="74" t="s">
        <v>29</v>
      </c>
      <c r="U22" s="73">
        <v>0</v>
      </c>
      <c r="V22" s="320">
        <f t="shared" ref="V22" si="17">IF(OR(U22="",U23=""),"",U22+U23)</f>
        <v>0</v>
      </c>
      <c r="W22" s="320"/>
      <c r="X22" s="326" t="str">
        <f t="shared" ref="X22" ca="1" si="18">IFERROR(VLOOKUP(AT22,$I$5:$T$8,3,0),"")&amp;IFERROR(VLOOKUP(AT22,$Y$5:$AJ$8,3,0),"")</f>
        <v>昭和・戸祭ＳＣ</v>
      </c>
      <c r="Y22" s="326"/>
      <c r="Z22" s="326"/>
      <c r="AA22" s="326"/>
      <c r="AB22" s="326"/>
      <c r="AC22" s="326"/>
      <c r="AD22" s="326"/>
      <c r="AE22" s="322"/>
      <c r="AF22" s="322"/>
      <c r="AG22" s="322"/>
      <c r="AH22" s="322"/>
      <c r="AI22" s="318" t="str">
        <f>'７月６日・７日組合せ'!$V$95</f>
        <v>４／１／１／４</v>
      </c>
      <c r="AJ22" s="318"/>
      <c r="AK22" s="318"/>
      <c r="AL22" s="318"/>
      <c r="AM22" s="318"/>
      <c r="AN22" s="318"/>
      <c r="AO22" s="318"/>
      <c r="AP22" s="318"/>
      <c r="AS22" s="88">
        <v>2</v>
      </c>
      <c r="AT22" s="88">
        <v>3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3"/>
      <c r="K23" s="323"/>
      <c r="L23" s="323"/>
      <c r="M23" s="323"/>
      <c r="N23" s="323"/>
      <c r="O23" s="323"/>
      <c r="P23" s="323"/>
      <c r="Q23" s="320"/>
      <c r="R23" s="320"/>
      <c r="S23" s="73">
        <v>0</v>
      </c>
      <c r="T23" s="74" t="s">
        <v>29</v>
      </c>
      <c r="U23" s="73">
        <v>0</v>
      </c>
      <c r="V23" s="320"/>
      <c r="W23" s="320"/>
      <c r="X23" s="326"/>
      <c r="Y23" s="326"/>
      <c r="Z23" s="326"/>
      <c r="AA23" s="326"/>
      <c r="AB23" s="326"/>
      <c r="AC23" s="326"/>
      <c r="AD23" s="326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8"/>
      <c r="AP23" s="318"/>
      <c r="AS23" s="88"/>
      <c r="AT23" s="88"/>
    </row>
    <row r="24" spans="2:46" ht="14.25" hidden="1" customHeight="1" x14ac:dyDescent="0.45">
      <c r="B24" s="338">
        <v>7</v>
      </c>
      <c r="C24" s="340">
        <v>0.5</v>
      </c>
      <c r="D24" s="341"/>
      <c r="E24" s="342"/>
      <c r="F24" s="346"/>
      <c r="G24" s="347"/>
      <c r="H24" s="347"/>
      <c r="I24" s="348"/>
      <c r="J24" s="352" t="str">
        <f t="shared" ref="J24" si="19">IFERROR(VLOOKUP(AS24,$I$5:$T$8,3,0),"")&amp;IFERROR(VLOOKUP(AS24,$Y$5:$AJ$8,3,0),"")</f>
        <v/>
      </c>
      <c r="K24" s="353"/>
      <c r="L24" s="353"/>
      <c r="M24" s="353"/>
      <c r="N24" s="353"/>
      <c r="O24" s="353"/>
      <c r="P24" s="354"/>
      <c r="Q24" s="358" t="str">
        <f t="shared" ref="Q24" si="20">IF(OR(S24="",S25=""),"",S24+S25)</f>
        <v/>
      </c>
      <c r="R24" s="359"/>
      <c r="S24" s="86"/>
      <c r="T24" s="21" t="s">
        <v>29</v>
      </c>
      <c r="U24" s="86"/>
      <c r="V24" s="358" t="str">
        <f t="shared" ref="V24" si="21">IF(OR(U24="",U25=""),"",U24+U25)</f>
        <v/>
      </c>
      <c r="W24" s="359"/>
      <c r="X24" s="362" t="str">
        <f t="shared" ref="X24" si="22">IFERROR(VLOOKUP(AT24,$I$5:$T$8,3,0),"")&amp;IFERROR(VLOOKUP(AT24,$Y$5:$AJ$8,3,0),"")</f>
        <v/>
      </c>
      <c r="Y24" s="363"/>
      <c r="Z24" s="363"/>
      <c r="AA24" s="363"/>
      <c r="AB24" s="363"/>
      <c r="AC24" s="363"/>
      <c r="AD24" s="364"/>
      <c r="AE24" s="346"/>
      <c r="AF24" s="347"/>
      <c r="AG24" s="347"/>
      <c r="AH24" s="348"/>
      <c r="AI24" s="368"/>
      <c r="AJ24" s="369"/>
      <c r="AK24" s="369"/>
      <c r="AL24" s="369"/>
      <c r="AM24" s="369"/>
      <c r="AN24" s="369"/>
      <c r="AO24" s="369"/>
      <c r="AP24" s="370"/>
      <c r="AS24" s="88"/>
      <c r="AT24" s="88"/>
    </row>
    <row r="25" spans="2:46" ht="14.25" hidden="1" customHeight="1" x14ac:dyDescent="0.45">
      <c r="B25" s="339"/>
      <c r="C25" s="343"/>
      <c r="D25" s="344"/>
      <c r="E25" s="345"/>
      <c r="F25" s="349"/>
      <c r="G25" s="350"/>
      <c r="H25" s="350"/>
      <c r="I25" s="351"/>
      <c r="J25" s="355"/>
      <c r="K25" s="356"/>
      <c r="L25" s="356"/>
      <c r="M25" s="356"/>
      <c r="N25" s="356"/>
      <c r="O25" s="356"/>
      <c r="P25" s="357"/>
      <c r="Q25" s="360"/>
      <c r="R25" s="361"/>
      <c r="S25" s="22"/>
      <c r="T25" s="23" t="s">
        <v>29</v>
      </c>
      <c r="U25" s="22"/>
      <c r="V25" s="360"/>
      <c r="W25" s="361"/>
      <c r="X25" s="365"/>
      <c r="Y25" s="366"/>
      <c r="Z25" s="366"/>
      <c r="AA25" s="366"/>
      <c r="AB25" s="366"/>
      <c r="AC25" s="366"/>
      <c r="AD25" s="367"/>
      <c r="AE25" s="349"/>
      <c r="AF25" s="350"/>
      <c r="AG25" s="350"/>
      <c r="AH25" s="351"/>
      <c r="AI25" s="371"/>
      <c r="AJ25" s="372"/>
      <c r="AK25" s="372"/>
      <c r="AL25" s="372"/>
      <c r="AM25" s="372"/>
      <c r="AN25" s="372"/>
      <c r="AO25" s="372"/>
      <c r="AP25" s="373"/>
      <c r="AS25" s="88"/>
      <c r="AT25" s="88"/>
    </row>
    <row r="26" spans="2:46" ht="14.25" hidden="1" customHeight="1" x14ac:dyDescent="0.45">
      <c r="B26" s="374">
        <v>8</v>
      </c>
      <c r="C26" s="375">
        <v>0.52083333333333304</v>
      </c>
      <c r="D26" s="376">
        <v>0.4375</v>
      </c>
      <c r="E26" s="377"/>
      <c r="F26" s="378"/>
      <c r="G26" s="379"/>
      <c r="H26" s="379"/>
      <c r="I26" s="380"/>
      <c r="J26" s="381" t="str">
        <f t="shared" ref="J26" si="23">IFERROR(VLOOKUP(AS26,$I$5:$T$8,3,0),"")&amp;IFERROR(VLOOKUP(AS26,$Y$5:$AJ$8,3,0),"")</f>
        <v/>
      </c>
      <c r="K26" s="382"/>
      <c r="L26" s="382"/>
      <c r="M26" s="382"/>
      <c r="N26" s="382"/>
      <c r="O26" s="382"/>
      <c r="P26" s="383"/>
      <c r="Q26" s="384" t="str">
        <f t="shared" ref="Q26" si="24">IF(OR(S26="",S27=""),"",S26+S27)</f>
        <v/>
      </c>
      <c r="R26" s="385"/>
      <c r="S26" s="86"/>
      <c r="T26" s="21" t="s">
        <v>29</v>
      </c>
      <c r="U26" s="86"/>
      <c r="V26" s="384" t="str">
        <f t="shared" ref="V26" si="25">IF(OR(U26="",U27=""),"",U26+U27)</f>
        <v/>
      </c>
      <c r="W26" s="385"/>
      <c r="X26" s="386" t="str">
        <f t="shared" ref="X26" si="26">IFERROR(VLOOKUP(AT26,$I$5:$T$8,3,0),"")&amp;IFERROR(VLOOKUP(AT26,$Y$5:$AJ$8,3,0),"")</f>
        <v/>
      </c>
      <c r="Y26" s="387"/>
      <c r="Z26" s="387"/>
      <c r="AA26" s="387"/>
      <c r="AB26" s="387"/>
      <c r="AC26" s="387"/>
      <c r="AD26" s="388"/>
      <c r="AE26" s="378"/>
      <c r="AF26" s="379"/>
      <c r="AG26" s="379"/>
      <c r="AH26" s="380"/>
      <c r="AI26" s="389"/>
      <c r="AJ26" s="390"/>
      <c r="AK26" s="390"/>
      <c r="AL26" s="390"/>
      <c r="AM26" s="390"/>
      <c r="AN26" s="390"/>
      <c r="AO26" s="390"/>
      <c r="AP26" s="391"/>
      <c r="AS26" s="88"/>
      <c r="AT26" s="88"/>
    </row>
    <row r="27" spans="2:46" ht="14.25" hidden="1" customHeight="1" x14ac:dyDescent="0.45">
      <c r="B27" s="339"/>
      <c r="C27" s="343"/>
      <c r="D27" s="344"/>
      <c r="E27" s="345"/>
      <c r="F27" s="349"/>
      <c r="G27" s="350"/>
      <c r="H27" s="350"/>
      <c r="I27" s="351"/>
      <c r="J27" s="355"/>
      <c r="K27" s="356"/>
      <c r="L27" s="356"/>
      <c r="M27" s="356"/>
      <c r="N27" s="356"/>
      <c r="O27" s="356"/>
      <c r="P27" s="357"/>
      <c r="Q27" s="360"/>
      <c r="R27" s="361"/>
      <c r="S27" s="22"/>
      <c r="T27" s="23" t="s">
        <v>29</v>
      </c>
      <c r="U27" s="22"/>
      <c r="V27" s="360"/>
      <c r="W27" s="361"/>
      <c r="X27" s="365"/>
      <c r="Y27" s="366"/>
      <c r="Z27" s="366"/>
      <c r="AA27" s="366"/>
      <c r="AB27" s="366"/>
      <c r="AC27" s="366"/>
      <c r="AD27" s="367"/>
      <c r="AE27" s="349"/>
      <c r="AF27" s="350"/>
      <c r="AG27" s="350"/>
      <c r="AH27" s="351"/>
      <c r="AI27" s="371"/>
      <c r="AJ27" s="372"/>
      <c r="AK27" s="372"/>
      <c r="AL27" s="372"/>
      <c r="AM27" s="372"/>
      <c r="AN27" s="372"/>
      <c r="AO27" s="372"/>
      <c r="AP27" s="373"/>
      <c r="AS27" s="88"/>
      <c r="AT27" s="88"/>
    </row>
    <row r="28" spans="2:46" ht="14.25" hidden="1" customHeight="1" x14ac:dyDescent="0.45">
      <c r="B28" s="374">
        <v>9</v>
      </c>
      <c r="C28" s="375">
        <v>0.54166666666666696</v>
      </c>
      <c r="D28" s="376"/>
      <c r="E28" s="377"/>
      <c r="F28" s="378"/>
      <c r="G28" s="379"/>
      <c r="H28" s="379"/>
      <c r="I28" s="380"/>
      <c r="J28" s="381" t="str">
        <f t="shared" ref="J28" si="27">IFERROR(VLOOKUP(AS28,$I$5:$T$8,3,0),"")&amp;IFERROR(VLOOKUP(AS28,$Y$5:$AJ$8,3,0),"")</f>
        <v/>
      </c>
      <c r="K28" s="382"/>
      <c r="L28" s="382"/>
      <c r="M28" s="382"/>
      <c r="N28" s="382"/>
      <c r="O28" s="382"/>
      <c r="P28" s="383"/>
      <c r="Q28" s="384" t="str">
        <f t="shared" ref="Q28" si="28">IF(OR(S28="",S29=""),"",S28+S29)</f>
        <v/>
      </c>
      <c r="R28" s="385"/>
      <c r="S28" s="86"/>
      <c r="T28" s="21" t="s">
        <v>29</v>
      </c>
      <c r="U28" s="86"/>
      <c r="V28" s="384" t="str">
        <f t="shared" ref="V28" si="29">IF(OR(U28="",U29=""),"",U28+U29)</f>
        <v/>
      </c>
      <c r="W28" s="385"/>
      <c r="X28" s="386" t="str">
        <f t="shared" ref="X28" si="30">IFERROR(VLOOKUP(AT28,$I$5:$T$8,3,0),"")&amp;IFERROR(VLOOKUP(AT28,$Y$5:$AJ$8,3,0),"")</f>
        <v/>
      </c>
      <c r="Y28" s="387"/>
      <c r="Z28" s="387"/>
      <c r="AA28" s="387"/>
      <c r="AB28" s="387"/>
      <c r="AC28" s="387"/>
      <c r="AD28" s="388"/>
      <c r="AE28" s="378"/>
      <c r="AF28" s="379"/>
      <c r="AG28" s="379"/>
      <c r="AH28" s="380"/>
      <c r="AI28" s="389"/>
      <c r="AJ28" s="390"/>
      <c r="AK28" s="390"/>
      <c r="AL28" s="390"/>
      <c r="AM28" s="390"/>
      <c r="AN28" s="390"/>
      <c r="AO28" s="390"/>
      <c r="AP28" s="391"/>
      <c r="AS28" s="88"/>
      <c r="AT28" s="88"/>
    </row>
    <row r="29" spans="2:46" ht="14.25" hidden="1" customHeight="1" x14ac:dyDescent="0.45">
      <c r="B29" s="339"/>
      <c r="C29" s="343"/>
      <c r="D29" s="344"/>
      <c r="E29" s="345"/>
      <c r="F29" s="349"/>
      <c r="G29" s="350"/>
      <c r="H29" s="350"/>
      <c r="I29" s="351"/>
      <c r="J29" s="355"/>
      <c r="K29" s="356"/>
      <c r="L29" s="356"/>
      <c r="M29" s="356"/>
      <c r="N29" s="356"/>
      <c r="O29" s="356"/>
      <c r="P29" s="357"/>
      <c r="Q29" s="360"/>
      <c r="R29" s="361"/>
      <c r="S29" s="24"/>
      <c r="T29" s="25" t="s">
        <v>29</v>
      </c>
      <c r="U29" s="24"/>
      <c r="V29" s="360"/>
      <c r="W29" s="361"/>
      <c r="X29" s="365"/>
      <c r="Y29" s="366"/>
      <c r="Z29" s="366"/>
      <c r="AA29" s="366"/>
      <c r="AB29" s="366"/>
      <c r="AC29" s="366"/>
      <c r="AD29" s="367"/>
      <c r="AE29" s="349"/>
      <c r="AF29" s="350"/>
      <c r="AG29" s="350"/>
      <c r="AH29" s="351"/>
      <c r="AI29" s="371"/>
      <c r="AJ29" s="372"/>
      <c r="AK29" s="372"/>
      <c r="AL29" s="372"/>
      <c r="AM29" s="372"/>
      <c r="AN29" s="372"/>
      <c r="AO29" s="372"/>
      <c r="AP29" s="373"/>
      <c r="AS29" s="88"/>
      <c r="AT29" s="88"/>
    </row>
    <row r="30" spans="2:46" ht="14.25" hidden="1" customHeight="1" x14ac:dyDescent="0.45">
      <c r="B30" s="374">
        <v>10</v>
      </c>
      <c r="C30" s="375">
        <v>0.5625</v>
      </c>
      <c r="D30" s="376">
        <v>0.4375</v>
      </c>
      <c r="E30" s="377"/>
      <c r="F30" s="378"/>
      <c r="G30" s="379"/>
      <c r="H30" s="379"/>
      <c r="I30" s="380"/>
      <c r="J30" s="381" t="str">
        <f t="shared" ref="J30" si="31">IFERROR(VLOOKUP(AS30,$I$5:$T$8,3,0),"")&amp;IFERROR(VLOOKUP(AS30,$Y$5:$AJ$8,3,0),"")</f>
        <v/>
      </c>
      <c r="K30" s="382"/>
      <c r="L30" s="382"/>
      <c r="M30" s="382"/>
      <c r="N30" s="382"/>
      <c r="O30" s="382"/>
      <c r="P30" s="383"/>
      <c r="Q30" s="384" t="str">
        <f t="shared" ref="Q30" si="32">IF(OR(S30="",S31=""),"",S30+S31)</f>
        <v/>
      </c>
      <c r="R30" s="385"/>
      <c r="S30" s="26"/>
      <c r="T30" s="27" t="s">
        <v>29</v>
      </c>
      <c r="U30" s="26"/>
      <c r="V30" s="384" t="str">
        <f t="shared" ref="V30" si="33">IF(OR(U30="",U31=""),"",U30+U31)</f>
        <v/>
      </c>
      <c r="W30" s="385"/>
      <c r="X30" s="386" t="str">
        <f t="shared" ref="X30" si="34">IFERROR(VLOOKUP(AT30,$I$5:$T$8,3,0),"")&amp;IFERROR(VLOOKUP(AT30,$Y$5:$AJ$8,3,0),"")</f>
        <v/>
      </c>
      <c r="Y30" s="387"/>
      <c r="Z30" s="387"/>
      <c r="AA30" s="387"/>
      <c r="AB30" s="387"/>
      <c r="AC30" s="387"/>
      <c r="AD30" s="388"/>
      <c r="AE30" s="378"/>
      <c r="AF30" s="379"/>
      <c r="AG30" s="379"/>
      <c r="AH30" s="380"/>
      <c r="AI30" s="389"/>
      <c r="AJ30" s="390"/>
      <c r="AK30" s="390"/>
      <c r="AL30" s="390"/>
      <c r="AM30" s="390"/>
      <c r="AN30" s="390"/>
      <c r="AO30" s="390"/>
      <c r="AP30" s="391"/>
      <c r="AS30" s="88"/>
      <c r="AT30" s="88"/>
    </row>
    <row r="31" spans="2:46" ht="14.25" hidden="1" customHeight="1" x14ac:dyDescent="0.45">
      <c r="B31" s="339"/>
      <c r="C31" s="343"/>
      <c r="D31" s="344"/>
      <c r="E31" s="345"/>
      <c r="F31" s="349"/>
      <c r="G31" s="350"/>
      <c r="H31" s="350"/>
      <c r="I31" s="351"/>
      <c r="J31" s="355"/>
      <c r="K31" s="356"/>
      <c r="L31" s="356"/>
      <c r="M31" s="356"/>
      <c r="N31" s="356"/>
      <c r="O31" s="356"/>
      <c r="P31" s="357"/>
      <c r="Q31" s="360"/>
      <c r="R31" s="361"/>
      <c r="S31" s="22"/>
      <c r="T31" s="23" t="s">
        <v>29</v>
      </c>
      <c r="U31" s="22"/>
      <c r="V31" s="360"/>
      <c r="W31" s="361"/>
      <c r="X31" s="365"/>
      <c r="Y31" s="366"/>
      <c r="Z31" s="366"/>
      <c r="AA31" s="366"/>
      <c r="AB31" s="366"/>
      <c r="AC31" s="366"/>
      <c r="AD31" s="367"/>
      <c r="AE31" s="349"/>
      <c r="AF31" s="350"/>
      <c r="AG31" s="350"/>
      <c r="AH31" s="351"/>
      <c r="AI31" s="371"/>
      <c r="AJ31" s="372"/>
      <c r="AK31" s="372"/>
      <c r="AL31" s="372"/>
      <c r="AM31" s="372"/>
      <c r="AN31" s="372"/>
      <c r="AO31" s="372"/>
      <c r="AP31" s="373"/>
      <c r="AS31" s="88"/>
      <c r="AT31" s="88"/>
    </row>
    <row r="32" spans="2:46" ht="14.25" hidden="1" customHeight="1" x14ac:dyDescent="0.45">
      <c r="B32" s="374">
        <v>11</v>
      </c>
      <c r="C32" s="375">
        <v>0.58333333333333304</v>
      </c>
      <c r="D32" s="376"/>
      <c r="E32" s="377"/>
      <c r="F32" s="378"/>
      <c r="G32" s="379"/>
      <c r="H32" s="379"/>
      <c r="I32" s="380"/>
      <c r="J32" s="381" t="str">
        <f t="shared" ref="J32" si="35">IFERROR(VLOOKUP(AS32,$I$5:$T$8,3,0),"")&amp;IFERROR(VLOOKUP(AS32,$Y$5:$AJ$8,3,0),"")</f>
        <v/>
      </c>
      <c r="K32" s="382"/>
      <c r="L32" s="382"/>
      <c r="M32" s="382"/>
      <c r="N32" s="382"/>
      <c r="O32" s="382"/>
      <c r="P32" s="383"/>
      <c r="Q32" s="384" t="str">
        <f t="shared" ref="Q32" si="36">IF(OR(S32="",S33=""),"",S32+S33)</f>
        <v/>
      </c>
      <c r="R32" s="385"/>
      <c r="S32" s="96"/>
      <c r="T32" s="97" t="s">
        <v>29</v>
      </c>
      <c r="U32" s="96"/>
      <c r="V32" s="384" t="str">
        <f t="shared" ref="V32" si="37">IF(OR(U32="",U33=""),"",U32+U33)</f>
        <v/>
      </c>
      <c r="W32" s="385"/>
      <c r="X32" s="386" t="str">
        <f t="shared" ref="X32" si="38">IFERROR(VLOOKUP(AT32,$I$5:$T$8,3,0),"")&amp;IFERROR(VLOOKUP(AT32,$Y$5:$AJ$8,3,0),"")</f>
        <v/>
      </c>
      <c r="Y32" s="387"/>
      <c r="Z32" s="387"/>
      <c r="AA32" s="387"/>
      <c r="AB32" s="387"/>
      <c r="AC32" s="387"/>
      <c r="AD32" s="388"/>
      <c r="AE32" s="378"/>
      <c r="AF32" s="379"/>
      <c r="AG32" s="379"/>
      <c r="AH32" s="380"/>
      <c r="AI32" s="389"/>
      <c r="AJ32" s="390"/>
      <c r="AK32" s="390"/>
      <c r="AL32" s="390"/>
      <c r="AM32" s="390"/>
      <c r="AN32" s="390"/>
      <c r="AO32" s="390"/>
      <c r="AP32" s="391"/>
      <c r="AS32" s="88"/>
      <c r="AT32" s="88"/>
    </row>
    <row r="33" spans="1:57" ht="14.25" hidden="1" customHeight="1" x14ac:dyDescent="0.45">
      <c r="B33" s="339"/>
      <c r="C33" s="343"/>
      <c r="D33" s="344"/>
      <c r="E33" s="345"/>
      <c r="F33" s="349"/>
      <c r="G33" s="350"/>
      <c r="H33" s="350"/>
      <c r="I33" s="351"/>
      <c r="J33" s="355"/>
      <c r="K33" s="356"/>
      <c r="L33" s="356"/>
      <c r="M33" s="356"/>
      <c r="N33" s="356"/>
      <c r="O33" s="356"/>
      <c r="P33" s="357"/>
      <c r="Q33" s="360"/>
      <c r="R33" s="361"/>
      <c r="S33" s="94"/>
      <c r="T33" s="95" t="s">
        <v>29</v>
      </c>
      <c r="U33" s="94"/>
      <c r="V33" s="360"/>
      <c r="W33" s="361"/>
      <c r="X33" s="365"/>
      <c r="Y33" s="366"/>
      <c r="Z33" s="366"/>
      <c r="AA33" s="366"/>
      <c r="AB33" s="366"/>
      <c r="AC33" s="366"/>
      <c r="AD33" s="367"/>
      <c r="AE33" s="349"/>
      <c r="AF33" s="350"/>
      <c r="AG33" s="350"/>
      <c r="AH33" s="351"/>
      <c r="AI33" s="371"/>
      <c r="AJ33" s="372"/>
      <c r="AK33" s="372"/>
      <c r="AL33" s="372"/>
      <c r="AM33" s="372"/>
      <c r="AN33" s="372"/>
      <c r="AO33" s="372"/>
      <c r="AP33" s="373"/>
      <c r="AS33" s="88"/>
      <c r="AT33" s="88"/>
    </row>
    <row r="34" spans="1:57" ht="14.25" hidden="1" customHeight="1" x14ac:dyDescent="0.45">
      <c r="B34" s="374">
        <v>12</v>
      </c>
      <c r="C34" s="375">
        <v>0.60416666666666663</v>
      </c>
      <c r="D34" s="376">
        <v>0.4375</v>
      </c>
      <c r="E34" s="377"/>
      <c r="F34" s="378"/>
      <c r="G34" s="379"/>
      <c r="H34" s="379"/>
      <c r="I34" s="380"/>
      <c r="J34" s="381" t="str">
        <f t="shared" ref="J34" si="39">IFERROR(VLOOKUP(AS34,$I$5:$T$8,3,0),"")&amp;IFERROR(VLOOKUP(AS34,$Y$5:$AJ$8,3,0),"")</f>
        <v/>
      </c>
      <c r="K34" s="382"/>
      <c r="L34" s="382"/>
      <c r="M34" s="382"/>
      <c r="N34" s="382"/>
      <c r="O34" s="382"/>
      <c r="P34" s="383"/>
      <c r="Q34" s="384" t="str">
        <f t="shared" ref="Q34" si="40">IF(OR(S34="",S35=""),"",S34+S35)</f>
        <v/>
      </c>
      <c r="R34" s="385"/>
      <c r="S34" s="86"/>
      <c r="T34" s="21" t="s">
        <v>29</v>
      </c>
      <c r="U34" s="86"/>
      <c r="V34" s="384" t="str">
        <f t="shared" ref="V34" si="41">IF(OR(U34="",U35=""),"",U34+U35)</f>
        <v/>
      </c>
      <c r="W34" s="385"/>
      <c r="X34" s="386" t="str">
        <f t="shared" ref="X34" si="42">IFERROR(VLOOKUP(AT34,$I$5:$T$8,3,0),"")&amp;IFERROR(VLOOKUP(AT34,$Y$5:$AJ$8,3,0),"")</f>
        <v/>
      </c>
      <c r="Y34" s="387"/>
      <c r="Z34" s="387"/>
      <c r="AA34" s="387"/>
      <c r="AB34" s="387"/>
      <c r="AC34" s="387"/>
      <c r="AD34" s="388"/>
      <c r="AE34" s="378"/>
      <c r="AF34" s="379"/>
      <c r="AG34" s="379"/>
      <c r="AH34" s="380"/>
      <c r="AI34" s="389"/>
      <c r="AJ34" s="390"/>
      <c r="AK34" s="390"/>
      <c r="AL34" s="390"/>
      <c r="AM34" s="390"/>
      <c r="AN34" s="390"/>
      <c r="AO34" s="390"/>
      <c r="AP34" s="391"/>
      <c r="AS34" s="88"/>
      <c r="AT34" s="88"/>
    </row>
    <row r="35" spans="1:57" ht="14.25" hidden="1" customHeight="1" thickBot="1" x14ac:dyDescent="0.5">
      <c r="B35" s="392"/>
      <c r="C35" s="393"/>
      <c r="D35" s="394"/>
      <c r="E35" s="395"/>
      <c r="F35" s="396"/>
      <c r="G35" s="397"/>
      <c r="H35" s="397"/>
      <c r="I35" s="398"/>
      <c r="J35" s="399"/>
      <c r="K35" s="400"/>
      <c r="L35" s="400"/>
      <c r="M35" s="400"/>
      <c r="N35" s="400"/>
      <c r="O35" s="400"/>
      <c r="P35" s="401"/>
      <c r="Q35" s="402"/>
      <c r="R35" s="403"/>
      <c r="S35" s="28"/>
      <c r="T35" s="29" t="s">
        <v>29</v>
      </c>
      <c r="U35" s="28"/>
      <c r="V35" s="402"/>
      <c r="W35" s="403"/>
      <c r="X35" s="404"/>
      <c r="Y35" s="405"/>
      <c r="Z35" s="405"/>
      <c r="AA35" s="405"/>
      <c r="AB35" s="405"/>
      <c r="AC35" s="405"/>
      <c r="AD35" s="406"/>
      <c r="AE35" s="396"/>
      <c r="AF35" s="397"/>
      <c r="AG35" s="397"/>
      <c r="AH35" s="398"/>
      <c r="AI35" s="407"/>
      <c r="AJ35" s="408"/>
      <c r="AK35" s="408"/>
      <c r="AL35" s="408"/>
      <c r="AM35" s="408"/>
      <c r="AN35" s="408"/>
      <c r="AO35" s="408"/>
      <c r="AP35" s="409"/>
    </row>
    <row r="36" spans="1:57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7" s="40" customFormat="1" ht="11.25" customHeight="1" x14ac:dyDescent="0.45">
      <c r="B37" s="319"/>
      <c r="C37" s="319" t="str">
        <f ca="1">H5</f>
        <v>ｇ</v>
      </c>
      <c r="D37" s="319"/>
      <c r="E37" s="319"/>
      <c r="F37" s="319"/>
      <c r="G37" s="319"/>
      <c r="H37" s="319"/>
      <c r="I37" s="319" t="str">
        <f ca="1">IF(C39="","",C39)</f>
        <v>富士見ＳＳＳ</v>
      </c>
      <c r="J37" s="319"/>
      <c r="K37" s="319"/>
      <c r="L37" s="319"/>
      <c r="M37" s="319"/>
      <c r="N37" s="319"/>
      <c r="O37" s="319" t="str">
        <f ca="1">IF(C41="","",C41)</f>
        <v>豊郷ＪＦＣ宇都宮</v>
      </c>
      <c r="P37" s="319"/>
      <c r="Q37" s="319"/>
      <c r="R37" s="319"/>
      <c r="S37" s="319"/>
      <c r="T37" s="319"/>
      <c r="U37" s="319" t="str">
        <f ca="1">IF(C43="","",C43)</f>
        <v>昭和・戸祭ＳＣ</v>
      </c>
      <c r="V37" s="319"/>
      <c r="W37" s="319"/>
      <c r="X37" s="319"/>
      <c r="Y37" s="319"/>
      <c r="Z37" s="319"/>
      <c r="AA37" s="319" t="str">
        <f ca="1">IF(C45="","",C45)</f>
        <v>ＦＣみらい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s="40" customFormat="1" ht="11.25" customHeight="1" x14ac:dyDescent="0.45">
      <c r="B39" s="319">
        <v>1</v>
      </c>
      <c r="C39" s="328" t="str">
        <f ca="1">K5</f>
        <v>富士見ＳＳＳ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△</v>
      </c>
      <c r="P39" s="319">
        <f>Q12</f>
        <v>1</v>
      </c>
      <c r="Q39" s="319"/>
      <c r="R39" s="319" t="s">
        <v>17</v>
      </c>
      <c r="S39" s="319">
        <f>V12</f>
        <v>1</v>
      </c>
      <c r="T39" s="319"/>
      <c r="U39" s="330" t="str">
        <f>IF(OR(V39="",Y39=""),"",IF(V39&gt;Y39,"○",IF(V39=Y39,"△","●")))</f>
        <v>○</v>
      </c>
      <c r="V39" s="319">
        <f>Q16</f>
        <v>2</v>
      </c>
      <c r="W39" s="319"/>
      <c r="X39" s="319" t="s">
        <v>17</v>
      </c>
      <c r="Y39" s="319">
        <f>V16</f>
        <v>0</v>
      </c>
      <c r="Z39" s="319"/>
      <c r="AA39" s="330" t="str">
        <f t="shared" ref="AA39" si="43">IF(OR(AB39="",AE39=""),"",IF(AB39&gt;AE39,"○",IF(AB39=AE39,"△","●")))</f>
        <v>○</v>
      </c>
      <c r="AB39" s="319">
        <f>Q20</f>
        <v>5</v>
      </c>
      <c r="AC39" s="319"/>
      <c r="AD39" s="319" t="s">
        <v>17</v>
      </c>
      <c r="AE39" s="319">
        <f>V20</f>
        <v>0</v>
      </c>
      <c r="AF39" s="319"/>
      <c r="AG39" s="319">
        <f t="shared" ref="AG39:AG43" si="44">IF(AND($J39="",$P39="",$V39="",$AB39=""),"",COUNTIF($I39:$AF39,"○")*3+COUNTIF($I39:$AF39,"△")*1)</f>
        <v>7</v>
      </c>
      <c r="AH39" s="319"/>
      <c r="AI39" s="319">
        <f>IF(AND($J39="",$P39="",$V39="",$AB39=""),"",SUM($J39,$P39,$V39,$AB39))</f>
        <v>8</v>
      </c>
      <c r="AJ39" s="319"/>
      <c r="AK39" s="319">
        <f t="shared" ref="AK39:AK43" si="45">IF(AND($M39="",$S39="",$Y39="",$AE39),"",SUM($M39,$S39,$Y39,$AE39))</f>
        <v>1</v>
      </c>
      <c r="AL39" s="319"/>
      <c r="AM39" s="319">
        <f>IF(OR(AI39="",AK39=""),"",AI39-AK39)</f>
        <v>7</v>
      </c>
      <c r="AN39" s="319"/>
      <c r="AO39" s="319"/>
      <c r="AP39" s="319">
        <v>1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s="40" customFormat="1" ht="11.25" customHeight="1" x14ac:dyDescent="0.45">
      <c r="B41" s="319">
        <v>2</v>
      </c>
      <c r="C41" s="328" t="str">
        <f ca="1">K6</f>
        <v>豊郷ＪＦＣ宇都宮</v>
      </c>
      <c r="D41" s="328"/>
      <c r="E41" s="328"/>
      <c r="F41" s="328"/>
      <c r="G41" s="328"/>
      <c r="H41" s="328"/>
      <c r="I41" s="330" t="str">
        <f t="shared" ref="I41" si="46">IF(OR(J41="",M41=""),"",IF(J41&gt;M41,"○",IF(J41=M41,"△","●")))</f>
        <v>△</v>
      </c>
      <c r="J41" s="319">
        <f>IF(S39="","",S39)</f>
        <v>1</v>
      </c>
      <c r="K41" s="319"/>
      <c r="L41" s="319" t="s">
        <v>17</v>
      </c>
      <c r="M41" s="319">
        <f>IF(P39="","",P39)</f>
        <v>1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△</v>
      </c>
      <c r="V41" s="319">
        <f>Q22</f>
        <v>0</v>
      </c>
      <c r="W41" s="319"/>
      <c r="X41" s="319" t="s">
        <v>17</v>
      </c>
      <c r="Y41" s="319">
        <f>V22</f>
        <v>0</v>
      </c>
      <c r="Z41" s="319"/>
      <c r="AA41" s="330" t="str">
        <f t="shared" ref="AA41" si="47">IF(OR(AB41="",AE41=""),"",IF(AB41&gt;AE41,"○",IF(AB41=AE41,"△","●")))</f>
        <v>○</v>
      </c>
      <c r="AB41" s="319">
        <f>Q18</f>
        <v>2</v>
      </c>
      <c r="AC41" s="319"/>
      <c r="AD41" s="319" t="s">
        <v>17</v>
      </c>
      <c r="AE41" s="319">
        <f>V18</f>
        <v>0</v>
      </c>
      <c r="AF41" s="319"/>
      <c r="AG41" s="319">
        <f t="shared" si="44"/>
        <v>5</v>
      </c>
      <c r="AH41" s="319"/>
      <c r="AI41" s="319">
        <f t="shared" ref="AI41" si="48">IF(AND($J41="",$P41="",$V41="",$AB41=""),"",SUM($J41,$P41,$V41,$AB41))</f>
        <v>3</v>
      </c>
      <c r="AJ41" s="319"/>
      <c r="AK41" s="319">
        <f t="shared" si="45"/>
        <v>1</v>
      </c>
      <c r="AL41" s="319"/>
      <c r="AM41" s="319">
        <f t="shared" ref="AM41" si="49">IF(OR(AI41="",AK41=""),"",AI41-AK41)</f>
        <v>2</v>
      </c>
      <c r="AN41" s="319"/>
      <c r="AO41" s="319"/>
      <c r="AP41" s="319">
        <v>2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s="40" customFormat="1" ht="11.25" customHeight="1" x14ac:dyDescent="0.45">
      <c r="B43" s="319">
        <v>3</v>
      </c>
      <c r="C43" s="328" t="str">
        <f ca="1">K7</f>
        <v>昭和・戸祭ＳＣ</v>
      </c>
      <c r="D43" s="328"/>
      <c r="E43" s="328"/>
      <c r="F43" s="328"/>
      <c r="G43" s="328"/>
      <c r="H43" s="328"/>
      <c r="I43" s="330" t="str">
        <f t="shared" ref="I43" si="50">IF(OR(J43="",M43=""),"",IF(J43&gt;M43,"○",IF(J43=M43,"△","●")))</f>
        <v>●</v>
      </c>
      <c r="J43" s="319">
        <f>IF(Y39="","",Y39)</f>
        <v>0</v>
      </c>
      <c r="K43" s="319"/>
      <c r="L43" s="319" t="s">
        <v>17</v>
      </c>
      <c r="M43" s="319">
        <f>IF(V39="","",V39)</f>
        <v>2</v>
      </c>
      <c r="N43" s="319"/>
      <c r="O43" s="330" t="str">
        <f>IF(OR(P43="",S43=""),"",IF(P43&gt;S43,"○",IF(P43=S43,"△","●")))</f>
        <v>△</v>
      </c>
      <c r="P43" s="319">
        <f>IF(Y41="","",Y41)</f>
        <v>0</v>
      </c>
      <c r="Q43" s="319"/>
      <c r="R43" s="319" t="s">
        <v>17</v>
      </c>
      <c r="S43" s="319">
        <f>IF(V41="","",V41)</f>
        <v>0</v>
      </c>
      <c r="T43" s="319"/>
      <c r="U43" s="329"/>
      <c r="V43" s="329"/>
      <c r="W43" s="329"/>
      <c r="X43" s="329"/>
      <c r="Y43" s="329"/>
      <c r="Z43" s="329"/>
      <c r="AA43" s="330" t="str">
        <f t="shared" ref="AA43" si="51">IF(OR(AB43="",AE43=""),"",IF(AB43&gt;AE43,"○",IF(AB43=AE43,"△","●")))</f>
        <v>△</v>
      </c>
      <c r="AB43" s="319">
        <f>Q14</f>
        <v>1</v>
      </c>
      <c r="AC43" s="319"/>
      <c r="AD43" s="319" t="s">
        <v>17</v>
      </c>
      <c r="AE43" s="319">
        <f>V14</f>
        <v>1</v>
      </c>
      <c r="AF43" s="319"/>
      <c r="AG43" s="319">
        <f t="shared" si="44"/>
        <v>2</v>
      </c>
      <c r="AH43" s="319"/>
      <c r="AI43" s="319">
        <f t="shared" ref="AI43" si="52">IF(AND($J43="",$P43="",$V43="",$AB43=""),"",SUM($J43,$P43,$V43,$AB43))</f>
        <v>1</v>
      </c>
      <c r="AJ43" s="319"/>
      <c r="AK43" s="319">
        <f t="shared" si="45"/>
        <v>3</v>
      </c>
      <c r="AL43" s="319"/>
      <c r="AM43" s="319">
        <f t="shared" ref="AM43" si="53">IF(OR(AI43="",AK43=""),"",AI43-AK43)</f>
        <v>-2</v>
      </c>
      <c r="AN43" s="319"/>
      <c r="AO43" s="319"/>
      <c r="AP43" s="319">
        <v>3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s="40" customFormat="1" ht="11.25" customHeight="1" x14ac:dyDescent="0.45">
      <c r="B45" s="319">
        <v>4</v>
      </c>
      <c r="C45" s="328" t="str">
        <f ca="1">K8</f>
        <v>ＦＣみらい</v>
      </c>
      <c r="D45" s="328"/>
      <c r="E45" s="328"/>
      <c r="F45" s="328"/>
      <c r="G45" s="328"/>
      <c r="H45" s="328"/>
      <c r="I45" s="330" t="str">
        <f t="shared" ref="I45" si="54">IF(OR(J45="",M45=""),"",IF(J45&gt;M45,"○",IF(J45=M45,"△","●")))</f>
        <v>●</v>
      </c>
      <c r="J45" s="319">
        <f>IF(AE39="","",AE39)</f>
        <v>0</v>
      </c>
      <c r="K45" s="319"/>
      <c r="L45" s="319" t="s">
        <v>17</v>
      </c>
      <c r="M45" s="319">
        <f>IF(AB39="","",AB39)</f>
        <v>5</v>
      </c>
      <c r="N45" s="319"/>
      <c r="O45" s="330" t="str">
        <f>IF(OR(P45="",S45=""),"",IF(P45&gt;S45,"○",IF(P45=S45,"△","●")))</f>
        <v>●</v>
      </c>
      <c r="P45" s="319">
        <f>IF(AE41="","",AE41)</f>
        <v>0</v>
      </c>
      <c r="Q45" s="319"/>
      <c r="R45" s="319" t="s">
        <v>17</v>
      </c>
      <c r="S45" s="319">
        <f>IF(AB41="","",AB41)</f>
        <v>2</v>
      </c>
      <c r="T45" s="319"/>
      <c r="U45" s="330" t="str">
        <f>IF(OR(V45="",Y45=""),"",IF(V45&gt;Y45,"○",IF(V45=Y45,"△","●")))</f>
        <v>△</v>
      </c>
      <c r="V45" s="319">
        <f>IF(AE43="","",AE43)</f>
        <v>1</v>
      </c>
      <c r="W45" s="319"/>
      <c r="X45" s="319" t="s">
        <v>17</v>
      </c>
      <c r="Y45" s="319">
        <f>IF(AB43="","",AB43)</f>
        <v>1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1</v>
      </c>
      <c r="AH45" s="319"/>
      <c r="AI45" s="319">
        <f t="shared" ref="AI45" si="55">IF(AND($J45="",$P45="",$V45="",$AB45=""),"",SUM($J45,$P45,$V45,$AB45))</f>
        <v>1</v>
      </c>
      <c r="AJ45" s="319"/>
      <c r="AK45" s="319">
        <f>IF(AND($M45="",$S45="",$Y45="",$AE45),"",SUM($M45,$S45,$Y45,$AE45))</f>
        <v>8</v>
      </c>
      <c r="AL45" s="319"/>
      <c r="AM45" s="319">
        <f t="shared" ref="AM45" si="56">IF(OR(AI45="",AK45=""),"",AI45-AK45)</f>
        <v>-7</v>
      </c>
      <c r="AN45" s="319"/>
      <c r="AO45" s="319"/>
      <c r="AP45" s="319">
        <v>4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s="40" customFormat="1" ht="11.25" hidden="1" customHeight="1" x14ac:dyDescent="0.45">
      <c r="B48" s="410"/>
      <c r="C48" s="412">
        <f>X5</f>
        <v>0</v>
      </c>
      <c r="D48" s="413"/>
      <c r="E48" s="413"/>
      <c r="F48" s="413"/>
      <c r="G48" s="413"/>
      <c r="H48" s="414"/>
      <c r="I48" s="412">
        <f>IF(C50="","",C50)</f>
        <v>0</v>
      </c>
      <c r="J48" s="413"/>
      <c r="K48" s="413"/>
      <c r="L48" s="413"/>
      <c r="M48" s="413"/>
      <c r="N48" s="414"/>
      <c r="O48" s="412">
        <f>IF(C52="","",C52)</f>
        <v>0</v>
      </c>
      <c r="P48" s="413"/>
      <c r="Q48" s="413"/>
      <c r="R48" s="413"/>
      <c r="S48" s="413"/>
      <c r="T48" s="414"/>
      <c r="U48" s="412">
        <f>IF(C54="","",C54)</f>
        <v>0</v>
      </c>
      <c r="V48" s="413"/>
      <c r="W48" s="413"/>
      <c r="X48" s="413"/>
      <c r="Y48" s="413"/>
      <c r="Z48" s="414"/>
      <c r="AA48" s="412">
        <f>IF(C56="","",C56)</f>
        <v>0</v>
      </c>
      <c r="AB48" s="413"/>
      <c r="AC48" s="413"/>
      <c r="AD48" s="413"/>
      <c r="AE48" s="413"/>
      <c r="AF48" s="414"/>
      <c r="AG48" s="412" t="s">
        <v>30</v>
      </c>
      <c r="AH48" s="414"/>
      <c r="AI48" s="412" t="s">
        <v>27</v>
      </c>
      <c r="AJ48" s="414"/>
      <c r="AK48" s="412" t="s">
        <v>31</v>
      </c>
      <c r="AL48" s="414"/>
      <c r="AM48" s="412" t="s">
        <v>32</v>
      </c>
      <c r="AN48" s="413"/>
      <c r="AO48" s="414"/>
      <c r="AP48" s="412" t="s">
        <v>33</v>
      </c>
      <c r="AQ48" s="4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2:57" s="40" customFormat="1" ht="11.25" hidden="1" customHeight="1" x14ac:dyDescent="0.45">
      <c r="B49" s="411"/>
      <c r="C49" s="415"/>
      <c r="D49" s="416"/>
      <c r="E49" s="416"/>
      <c r="F49" s="416"/>
      <c r="G49" s="416"/>
      <c r="H49" s="417"/>
      <c r="I49" s="415"/>
      <c r="J49" s="416"/>
      <c r="K49" s="416"/>
      <c r="L49" s="416"/>
      <c r="M49" s="416"/>
      <c r="N49" s="417"/>
      <c r="O49" s="415"/>
      <c r="P49" s="416"/>
      <c r="Q49" s="416"/>
      <c r="R49" s="416"/>
      <c r="S49" s="416"/>
      <c r="T49" s="417"/>
      <c r="U49" s="415"/>
      <c r="V49" s="416"/>
      <c r="W49" s="416"/>
      <c r="X49" s="416"/>
      <c r="Y49" s="416"/>
      <c r="Z49" s="417"/>
      <c r="AA49" s="415"/>
      <c r="AB49" s="416"/>
      <c r="AC49" s="416"/>
      <c r="AD49" s="416"/>
      <c r="AE49" s="416"/>
      <c r="AF49" s="417"/>
      <c r="AG49" s="415"/>
      <c r="AH49" s="417"/>
      <c r="AI49" s="415"/>
      <c r="AJ49" s="417"/>
      <c r="AK49" s="415"/>
      <c r="AL49" s="417"/>
      <c r="AM49" s="415"/>
      <c r="AN49" s="416"/>
      <c r="AO49" s="417"/>
      <c r="AP49" s="415"/>
      <c r="AQ49" s="417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2:57" s="40" customFormat="1" ht="11.25" hidden="1" customHeight="1" x14ac:dyDescent="0.45">
      <c r="B50" s="410"/>
      <c r="C50" s="418">
        <f>AA5</f>
        <v>0</v>
      </c>
      <c r="D50" s="419"/>
      <c r="E50" s="419"/>
      <c r="F50" s="419"/>
      <c r="G50" s="419"/>
      <c r="H50" s="420"/>
      <c r="I50" s="424"/>
      <c r="J50" s="425"/>
      <c r="K50" s="425"/>
      <c r="L50" s="425"/>
      <c r="M50" s="425"/>
      <c r="N50" s="426"/>
      <c r="O50" s="430" t="str">
        <f>IF(OR(P50="",S50=""),"",IF(P50&gt;S50,"○",IF(P50=S50,"△","●")))</f>
        <v>○</v>
      </c>
      <c r="P50" s="432">
        <f>Q16</f>
        <v>2</v>
      </c>
      <c r="Q50" s="433"/>
      <c r="R50" s="436" t="s">
        <v>17</v>
      </c>
      <c r="S50" s="432">
        <f>V16</f>
        <v>0</v>
      </c>
      <c r="T50" s="414"/>
      <c r="U50" s="430" t="str">
        <f>IF(OR(V50="",Y50=""),"",IF(V50&gt;Y50,"○",IF(V50=Y50,"△","●")))</f>
        <v/>
      </c>
      <c r="V50" s="432" t="str">
        <f>Q24</f>
        <v/>
      </c>
      <c r="W50" s="433"/>
      <c r="X50" s="436" t="s">
        <v>17</v>
      </c>
      <c r="Y50" s="432" t="str">
        <f>V24</f>
        <v/>
      </c>
      <c r="Z50" s="414"/>
      <c r="AA50" s="430" t="str">
        <f t="shared" ref="AA50:AA54" si="57">IF(OR(AB50="",AE50=""),"",IF(AB50&gt;AE50,"○",IF(AB50=AE50,"△","●")))</f>
        <v/>
      </c>
      <c r="AB50" s="432" t="str">
        <f>Q32</f>
        <v/>
      </c>
      <c r="AC50" s="433"/>
      <c r="AD50" s="436" t="s">
        <v>17</v>
      </c>
      <c r="AE50" s="432" t="str">
        <f>V32</f>
        <v/>
      </c>
      <c r="AF50" s="414"/>
      <c r="AG50" s="412">
        <f t="shared" ref="AG50:AG54" si="58">IF(AND($J50="",$P50="",$V50="",$AB50=""),"",COUNTIF($I50:$AF50,"○")*3+COUNTIF($I50:$AF50,"△")*1)</f>
        <v>3</v>
      </c>
      <c r="AH50" s="414"/>
      <c r="AI50" s="412">
        <f>IF(AND($J50="",$P50="",$V50="",$AB50=""),"",SUM($J50,$P50,$V50,$AB50))</f>
        <v>2</v>
      </c>
      <c r="AJ50" s="414"/>
      <c r="AK50" s="412">
        <f t="shared" ref="AK50:AK54" si="59">IF(AND($M50="",$S50="",$Y50="",$AE50),"",SUM($M50,$S50,$Y50,$AE50))</f>
        <v>0</v>
      </c>
      <c r="AL50" s="414"/>
      <c r="AM50" s="412">
        <f>IF(OR(AI50="",AK50=""),"",AI50-AK50)</f>
        <v>2</v>
      </c>
      <c r="AN50" s="413"/>
      <c r="AO50" s="414"/>
      <c r="AP50" s="412"/>
      <c r="AQ50" s="414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2:57" s="40" customFormat="1" ht="11.25" hidden="1" customHeight="1" x14ac:dyDescent="0.45">
      <c r="B51" s="411"/>
      <c r="C51" s="421"/>
      <c r="D51" s="422"/>
      <c r="E51" s="422"/>
      <c r="F51" s="422"/>
      <c r="G51" s="422"/>
      <c r="H51" s="423"/>
      <c r="I51" s="427"/>
      <c r="J51" s="428"/>
      <c r="K51" s="428"/>
      <c r="L51" s="428"/>
      <c r="M51" s="428"/>
      <c r="N51" s="429"/>
      <c r="O51" s="431"/>
      <c r="P51" s="434"/>
      <c r="Q51" s="435"/>
      <c r="R51" s="437"/>
      <c r="S51" s="434"/>
      <c r="T51" s="417"/>
      <c r="U51" s="431"/>
      <c r="V51" s="434"/>
      <c r="W51" s="435"/>
      <c r="X51" s="437"/>
      <c r="Y51" s="434"/>
      <c r="Z51" s="417"/>
      <c r="AA51" s="431"/>
      <c r="AB51" s="434"/>
      <c r="AC51" s="435"/>
      <c r="AD51" s="437"/>
      <c r="AE51" s="434"/>
      <c r="AF51" s="417"/>
      <c r="AG51" s="415"/>
      <c r="AH51" s="417"/>
      <c r="AI51" s="415"/>
      <c r="AJ51" s="417"/>
      <c r="AK51" s="415"/>
      <c r="AL51" s="417"/>
      <c r="AM51" s="415"/>
      <c r="AN51" s="416"/>
      <c r="AO51" s="417"/>
      <c r="AP51" s="415"/>
      <c r="AQ51" s="417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2:57" s="40" customFormat="1" ht="11.25" hidden="1" customHeight="1" x14ac:dyDescent="0.45">
      <c r="B52" s="410"/>
      <c r="C52" s="418">
        <f>AA6</f>
        <v>0</v>
      </c>
      <c r="D52" s="419"/>
      <c r="E52" s="419"/>
      <c r="F52" s="419"/>
      <c r="G52" s="419"/>
      <c r="H52" s="420"/>
      <c r="I52" s="430" t="str">
        <f t="shared" ref="I52:I56" si="60">IF(OR(J52="",M52=""),"",IF(J52&gt;M52,"○",IF(J52=M52,"△","●")))</f>
        <v>●</v>
      </c>
      <c r="J52" s="432">
        <f>IF(S50="","",S50)</f>
        <v>0</v>
      </c>
      <c r="K52" s="433"/>
      <c r="L52" s="436" t="s">
        <v>17</v>
      </c>
      <c r="M52" s="432">
        <f>IF(P50="","",P50)</f>
        <v>2</v>
      </c>
      <c r="N52" s="414"/>
      <c r="O52" s="424"/>
      <c r="P52" s="425"/>
      <c r="Q52" s="425"/>
      <c r="R52" s="425"/>
      <c r="S52" s="425"/>
      <c r="T52" s="426"/>
      <c r="U52" s="430" t="str">
        <f>IF(OR(V52="",Y52=""),"",IF(V52&gt;Y52,"○",IF(V52=Y52,"△","●")))</f>
        <v/>
      </c>
      <c r="V52" s="432" t="str">
        <f>Q34</f>
        <v/>
      </c>
      <c r="W52" s="433"/>
      <c r="X52" s="436" t="s">
        <v>17</v>
      </c>
      <c r="Y52" s="432" t="str">
        <f>V34</f>
        <v/>
      </c>
      <c r="Z52" s="414"/>
      <c r="AA52" s="430" t="str">
        <f t="shared" si="57"/>
        <v/>
      </c>
      <c r="AB52" s="432" t="str">
        <f>Q26</f>
        <v/>
      </c>
      <c r="AC52" s="433"/>
      <c r="AD52" s="436" t="s">
        <v>17</v>
      </c>
      <c r="AE52" s="432" t="str">
        <f>V26</f>
        <v/>
      </c>
      <c r="AF52" s="414"/>
      <c r="AG52" s="412">
        <f t="shared" si="58"/>
        <v>0</v>
      </c>
      <c r="AH52" s="414"/>
      <c r="AI52" s="412">
        <f t="shared" ref="AI52" si="61">IF(AND($J52="",$P52="",$V52="",$AB52=""),"",SUM($J52,$P52,$V52,$AB52))</f>
        <v>0</v>
      </c>
      <c r="AJ52" s="414"/>
      <c r="AK52" s="412">
        <f t="shared" si="59"/>
        <v>2</v>
      </c>
      <c r="AL52" s="414"/>
      <c r="AM52" s="412">
        <f t="shared" ref="AM52" si="62">IF(OR(AI52="",AK52=""),"",AI52-AK52)</f>
        <v>-2</v>
      </c>
      <c r="AN52" s="413"/>
      <c r="AO52" s="414"/>
      <c r="AP52" s="412"/>
      <c r="AQ52" s="414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2:57" s="40" customFormat="1" ht="11.25" hidden="1" customHeight="1" x14ac:dyDescent="0.45">
      <c r="B53" s="411"/>
      <c r="C53" s="421"/>
      <c r="D53" s="422"/>
      <c r="E53" s="422"/>
      <c r="F53" s="422"/>
      <c r="G53" s="422"/>
      <c r="H53" s="423"/>
      <c r="I53" s="431"/>
      <c r="J53" s="434"/>
      <c r="K53" s="435"/>
      <c r="L53" s="437"/>
      <c r="M53" s="434"/>
      <c r="N53" s="417"/>
      <c r="O53" s="427"/>
      <c r="P53" s="428"/>
      <c r="Q53" s="428"/>
      <c r="R53" s="428"/>
      <c r="S53" s="428"/>
      <c r="T53" s="429"/>
      <c r="U53" s="431"/>
      <c r="V53" s="434"/>
      <c r="W53" s="435"/>
      <c r="X53" s="437"/>
      <c r="Y53" s="434"/>
      <c r="Z53" s="417"/>
      <c r="AA53" s="431"/>
      <c r="AB53" s="434"/>
      <c r="AC53" s="435"/>
      <c r="AD53" s="437"/>
      <c r="AE53" s="434"/>
      <c r="AF53" s="417"/>
      <c r="AG53" s="415"/>
      <c r="AH53" s="417"/>
      <c r="AI53" s="415"/>
      <c r="AJ53" s="417"/>
      <c r="AK53" s="415"/>
      <c r="AL53" s="417"/>
      <c r="AM53" s="415"/>
      <c r="AN53" s="416"/>
      <c r="AO53" s="417"/>
      <c r="AP53" s="415"/>
      <c r="AQ53" s="417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2:57" s="40" customFormat="1" ht="11.25" hidden="1" customHeight="1" x14ac:dyDescent="0.45">
      <c r="B54" s="410"/>
      <c r="C54" s="418">
        <f>AA7</f>
        <v>0</v>
      </c>
      <c r="D54" s="419"/>
      <c r="E54" s="419"/>
      <c r="F54" s="419"/>
      <c r="G54" s="419"/>
      <c r="H54" s="420"/>
      <c r="I54" s="430" t="str">
        <f t="shared" si="60"/>
        <v/>
      </c>
      <c r="J54" s="432" t="str">
        <f>IF(Y50="","",Y50)</f>
        <v/>
      </c>
      <c r="K54" s="433"/>
      <c r="L54" s="436" t="s">
        <v>17</v>
      </c>
      <c r="M54" s="432" t="str">
        <f>IF(V50="","",V50)</f>
        <v/>
      </c>
      <c r="N54" s="414"/>
      <c r="O54" s="430" t="str">
        <f>IF(OR(P54="",S54=""),"",IF(P54&gt;S54,"○",IF(P54=S54,"△","●")))</f>
        <v/>
      </c>
      <c r="P54" s="432" t="str">
        <f>IF(Y52="","",Y52)</f>
        <v/>
      </c>
      <c r="Q54" s="433"/>
      <c r="R54" s="436" t="s">
        <v>17</v>
      </c>
      <c r="S54" s="432" t="str">
        <f>IF(V52="","",V52)</f>
        <v/>
      </c>
      <c r="T54" s="414"/>
      <c r="U54" s="424"/>
      <c r="V54" s="425"/>
      <c r="W54" s="425"/>
      <c r="X54" s="425"/>
      <c r="Y54" s="425"/>
      <c r="Z54" s="426"/>
      <c r="AA54" s="430" t="str">
        <f t="shared" si="57"/>
        <v>○</v>
      </c>
      <c r="AB54" s="432">
        <f>Q18</f>
        <v>2</v>
      </c>
      <c r="AC54" s="433"/>
      <c r="AD54" s="436" t="s">
        <v>17</v>
      </c>
      <c r="AE54" s="432">
        <f>V18</f>
        <v>0</v>
      </c>
      <c r="AF54" s="414"/>
      <c r="AG54" s="412">
        <f t="shared" si="58"/>
        <v>3</v>
      </c>
      <c r="AH54" s="414"/>
      <c r="AI54" s="412">
        <f t="shared" ref="AI54" si="63">IF(AND($J54="",$P54="",$V54="",$AB54=""),"",SUM($J54,$P54,$V54,$AB54))</f>
        <v>2</v>
      </c>
      <c r="AJ54" s="414"/>
      <c r="AK54" s="412">
        <f t="shared" si="59"/>
        <v>0</v>
      </c>
      <c r="AL54" s="414"/>
      <c r="AM54" s="412">
        <f t="shared" ref="AM54" si="64">IF(OR(AI54="",AK54=""),"",AI54-AK54)</f>
        <v>2</v>
      </c>
      <c r="AN54" s="413"/>
      <c r="AO54" s="414"/>
      <c r="AP54" s="412"/>
      <c r="AQ54" s="414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2:57" s="40" customFormat="1" ht="11.25" hidden="1" customHeight="1" x14ac:dyDescent="0.45">
      <c r="B55" s="411"/>
      <c r="C55" s="421"/>
      <c r="D55" s="422"/>
      <c r="E55" s="422"/>
      <c r="F55" s="422"/>
      <c r="G55" s="422"/>
      <c r="H55" s="423"/>
      <c r="I55" s="431"/>
      <c r="J55" s="434"/>
      <c r="K55" s="435"/>
      <c r="L55" s="437"/>
      <c r="M55" s="434"/>
      <c r="N55" s="417"/>
      <c r="O55" s="431"/>
      <c r="P55" s="434"/>
      <c r="Q55" s="435"/>
      <c r="R55" s="437"/>
      <c r="S55" s="434"/>
      <c r="T55" s="417"/>
      <c r="U55" s="427"/>
      <c r="V55" s="428"/>
      <c r="W55" s="428"/>
      <c r="X55" s="428"/>
      <c r="Y55" s="428"/>
      <c r="Z55" s="429"/>
      <c r="AA55" s="431"/>
      <c r="AB55" s="434"/>
      <c r="AC55" s="435"/>
      <c r="AD55" s="437"/>
      <c r="AE55" s="434"/>
      <c r="AF55" s="417"/>
      <c r="AG55" s="415"/>
      <c r="AH55" s="417"/>
      <c r="AI55" s="415"/>
      <c r="AJ55" s="417"/>
      <c r="AK55" s="415"/>
      <c r="AL55" s="417"/>
      <c r="AM55" s="415"/>
      <c r="AN55" s="416"/>
      <c r="AO55" s="417"/>
      <c r="AP55" s="415"/>
      <c r="AQ55" s="417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2:57" s="40" customFormat="1" ht="11.25" hidden="1" customHeight="1" x14ac:dyDescent="0.45">
      <c r="B56" s="410"/>
      <c r="C56" s="418">
        <f>AA8</f>
        <v>0</v>
      </c>
      <c r="D56" s="419"/>
      <c r="E56" s="419"/>
      <c r="F56" s="419"/>
      <c r="G56" s="419"/>
      <c r="H56" s="420"/>
      <c r="I56" s="430" t="str">
        <f t="shared" si="60"/>
        <v/>
      </c>
      <c r="J56" s="432" t="str">
        <f>IF(AE50="","",AE50)</f>
        <v/>
      </c>
      <c r="K56" s="433"/>
      <c r="L56" s="436" t="s">
        <v>17</v>
      </c>
      <c r="M56" s="432" t="str">
        <f>IF(AB50="","",AB50)</f>
        <v/>
      </c>
      <c r="N56" s="414"/>
      <c r="O56" s="430" t="str">
        <f>IF(OR(P56="",S56=""),"",IF(P56&gt;S56,"○",IF(P56=S56,"△","●")))</f>
        <v/>
      </c>
      <c r="P56" s="432" t="str">
        <f>IF(AE52="","",AE52)</f>
        <v/>
      </c>
      <c r="Q56" s="433"/>
      <c r="R56" s="436" t="s">
        <v>17</v>
      </c>
      <c r="S56" s="432" t="str">
        <f>IF(AB52="","",AB52)</f>
        <v/>
      </c>
      <c r="T56" s="414"/>
      <c r="U56" s="430" t="str">
        <f>IF(OR(V56="",Y56=""),"",IF(V56&gt;Y56,"○",IF(V56=Y56,"△","●")))</f>
        <v>●</v>
      </c>
      <c r="V56" s="432">
        <f>IF(AE54="","",AE54)</f>
        <v>0</v>
      </c>
      <c r="W56" s="433"/>
      <c r="X56" s="436" t="s">
        <v>17</v>
      </c>
      <c r="Y56" s="432">
        <f>IF(AB54="","",AB54)</f>
        <v>2</v>
      </c>
      <c r="Z56" s="414"/>
      <c r="AA56" s="424"/>
      <c r="AB56" s="425"/>
      <c r="AC56" s="425"/>
      <c r="AD56" s="425"/>
      <c r="AE56" s="425"/>
      <c r="AF56" s="426"/>
      <c r="AG56" s="412">
        <f>IF(AND($J56="",$P56="",$V56="",$AB56=""),"",COUNTIF($I56:$AF56,"○")*3+COUNTIF($I56:$AF56,"△")*1)</f>
        <v>0</v>
      </c>
      <c r="AH56" s="414"/>
      <c r="AI56" s="412">
        <f t="shared" ref="AI56" si="65">IF(AND($J56="",$P56="",$V56="",$AB56=""),"",SUM($J56,$P56,$V56,$AB56))</f>
        <v>0</v>
      </c>
      <c r="AJ56" s="414"/>
      <c r="AK56" s="412">
        <f>IF(AND($M56="",$S56="",$Y56="",$AE56),"",SUM($M56,$S56,$Y56,$AE56))</f>
        <v>2</v>
      </c>
      <c r="AL56" s="414"/>
      <c r="AM56" s="412">
        <f t="shared" ref="AM56" si="66">IF(OR(AI56="",AK56=""),"",AI56-AK56)</f>
        <v>-2</v>
      </c>
      <c r="AN56" s="413"/>
      <c r="AO56" s="414"/>
      <c r="AP56" s="412"/>
      <c r="AQ56" s="414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2:57" s="40" customFormat="1" ht="11.25" hidden="1" customHeight="1" x14ac:dyDescent="0.45">
      <c r="B57" s="411"/>
      <c r="C57" s="421"/>
      <c r="D57" s="422"/>
      <c r="E57" s="422"/>
      <c r="F57" s="422"/>
      <c r="G57" s="422"/>
      <c r="H57" s="423"/>
      <c r="I57" s="431"/>
      <c r="J57" s="434"/>
      <c r="K57" s="435"/>
      <c r="L57" s="437"/>
      <c r="M57" s="434"/>
      <c r="N57" s="417"/>
      <c r="O57" s="431"/>
      <c r="P57" s="434"/>
      <c r="Q57" s="435"/>
      <c r="R57" s="437"/>
      <c r="S57" s="434"/>
      <c r="T57" s="417"/>
      <c r="U57" s="431"/>
      <c r="V57" s="434"/>
      <c r="W57" s="435"/>
      <c r="X57" s="437"/>
      <c r="Y57" s="434"/>
      <c r="Z57" s="417"/>
      <c r="AA57" s="427"/>
      <c r="AB57" s="428"/>
      <c r="AC57" s="428"/>
      <c r="AD57" s="428"/>
      <c r="AE57" s="428"/>
      <c r="AF57" s="429"/>
      <c r="AG57" s="415"/>
      <c r="AH57" s="417"/>
      <c r="AI57" s="415"/>
      <c r="AJ57" s="417"/>
      <c r="AK57" s="415"/>
      <c r="AL57" s="417"/>
      <c r="AM57" s="415"/>
      <c r="AN57" s="416"/>
      <c r="AO57" s="417"/>
      <c r="AP57" s="415"/>
      <c r="AQ57" s="417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2:57" ht="13.2" x14ac:dyDescent="0.45">
      <c r="AS58" s="41"/>
      <c r="AT58" s="41"/>
    </row>
    <row r="59" spans="2:57" ht="14.4" x14ac:dyDescent="0.45">
      <c r="D59" s="438" t="s">
        <v>34</v>
      </c>
      <c r="E59" s="439"/>
      <c r="F59" s="439"/>
      <c r="G59" s="439"/>
      <c r="H59" s="439"/>
      <c r="I59" s="440"/>
      <c r="J59" s="438" t="s">
        <v>26</v>
      </c>
      <c r="K59" s="439"/>
      <c r="L59" s="439"/>
      <c r="M59" s="439"/>
      <c r="N59" s="439"/>
      <c r="O59" s="439"/>
      <c r="P59" s="439"/>
      <c r="Q59" s="440"/>
      <c r="R59" s="438" t="s">
        <v>35</v>
      </c>
      <c r="S59" s="439"/>
      <c r="T59" s="439"/>
      <c r="U59" s="439"/>
      <c r="V59" s="439"/>
      <c r="W59" s="439"/>
      <c r="X59" s="439"/>
      <c r="Y59" s="439"/>
      <c r="Z59" s="440"/>
      <c r="AA59" s="438" t="s">
        <v>188</v>
      </c>
      <c r="AB59" s="439"/>
      <c r="AC59" s="440"/>
      <c r="AD59" s="438" t="s">
        <v>36</v>
      </c>
      <c r="AE59" s="439"/>
      <c r="AF59" s="439"/>
      <c r="AG59" s="439"/>
      <c r="AH59" s="439"/>
      <c r="AI59" s="439"/>
      <c r="AJ59" s="439"/>
      <c r="AK59" s="439"/>
      <c r="AL59" s="439"/>
      <c r="AM59" s="440"/>
      <c r="AS59" s="41"/>
      <c r="AT59" s="41"/>
    </row>
    <row r="60" spans="2:57" ht="18" customHeight="1" x14ac:dyDescent="0.45">
      <c r="D60" s="438" t="s">
        <v>37</v>
      </c>
      <c r="E60" s="439"/>
      <c r="F60" s="439"/>
      <c r="G60" s="439"/>
      <c r="H60" s="439"/>
      <c r="I60" s="440"/>
      <c r="J60" s="438"/>
      <c r="K60" s="439"/>
      <c r="L60" s="439"/>
      <c r="M60" s="439"/>
      <c r="N60" s="439"/>
      <c r="O60" s="439"/>
      <c r="P60" s="439"/>
      <c r="Q60" s="440"/>
      <c r="R60" s="438"/>
      <c r="S60" s="439"/>
      <c r="T60" s="439"/>
      <c r="U60" s="439"/>
      <c r="V60" s="439"/>
      <c r="W60" s="439"/>
      <c r="X60" s="439"/>
      <c r="Y60" s="439"/>
      <c r="Z60" s="440"/>
      <c r="AA60" s="444"/>
      <c r="AB60" s="445"/>
      <c r="AC60" s="446"/>
      <c r="AD60" s="441"/>
      <c r="AE60" s="442"/>
      <c r="AF60" s="442"/>
      <c r="AG60" s="442"/>
      <c r="AH60" s="442"/>
      <c r="AI60" s="442"/>
      <c r="AJ60" s="442"/>
      <c r="AK60" s="442"/>
      <c r="AL60" s="442"/>
      <c r="AM60" s="443"/>
    </row>
    <row r="61" spans="2:57" ht="18" customHeight="1" x14ac:dyDescent="0.45">
      <c r="D61" s="438" t="s">
        <v>37</v>
      </c>
      <c r="E61" s="439"/>
      <c r="F61" s="439"/>
      <c r="G61" s="439"/>
      <c r="H61" s="439"/>
      <c r="I61" s="440"/>
      <c r="J61" s="438"/>
      <c r="K61" s="439"/>
      <c r="L61" s="439"/>
      <c r="M61" s="439"/>
      <c r="N61" s="439"/>
      <c r="O61" s="439"/>
      <c r="P61" s="439"/>
      <c r="Q61" s="440"/>
      <c r="R61" s="438"/>
      <c r="S61" s="439"/>
      <c r="T61" s="439"/>
      <c r="U61" s="439"/>
      <c r="V61" s="439"/>
      <c r="W61" s="439"/>
      <c r="X61" s="439"/>
      <c r="Y61" s="439"/>
      <c r="Z61" s="440"/>
      <c r="AA61" s="438"/>
      <c r="AB61" s="439"/>
      <c r="AC61" s="440"/>
      <c r="AD61" s="441"/>
      <c r="AE61" s="442"/>
      <c r="AF61" s="442"/>
      <c r="AG61" s="442"/>
      <c r="AH61" s="442"/>
      <c r="AI61" s="442"/>
      <c r="AJ61" s="442"/>
      <c r="AK61" s="442"/>
      <c r="AL61" s="442"/>
      <c r="AM61" s="443"/>
    </row>
    <row r="62" spans="2:57" ht="18" customHeight="1" x14ac:dyDescent="0.45">
      <c r="D62" s="438" t="s">
        <v>37</v>
      </c>
      <c r="E62" s="439"/>
      <c r="F62" s="439"/>
      <c r="G62" s="439"/>
      <c r="H62" s="439"/>
      <c r="I62" s="440"/>
      <c r="J62" s="438"/>
      <c r="K62" s="439"/>
      <c r="L62" s="439"/>
      <c r="M62" s="439"/>
      <c r="N62" s="439"/>
      <c r="O62" s="439"/>
      <c r="P62" s="439"/>
      <c r="Q62" s="440"/>
      <c r="R62" s="438"/>
      <c r="S62" s="439"/>
      <c r="T62" s="439"/>
      <c r="U62" s="439"/>
      <c r="V62" s="439"/>
      <c r="W62" s="439"/>
      <c r="X62" s="439"/>
      <c r="Y62" s="439"/>
      <c r="Z62" s="440"/>
      <c r="AA62" s="438"/>
      <c r="AB62" s="439"/>
      <c r="AC62" s="440"/>
      <c r="AD62" s="441"/>
      <c r="AE62" s="442"/>
      <c r="AF62" s="442"/>
      <c r="AG62" s="442"/>
      <c r="AH62" s="442"/>
      <c r="AI62" s="442"/>
      <c r="AJ62" s="442"/>
      <c r="AK62" s="442"/>
      <c r="AL62" s="442"/>
      <c r="AM62" s="443"/>
    </row>
  </sheetData>
  <mergeCells count="352">
    <mergeCell ref="D62:I62"/>
    <mergeCell ref="J62:Q62"/>
    <mergeCell ref="R62:Z62"/>
    <mergeCell ref="AA62:AC62"/>
    <mergeCell ref="AD62:AM62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A7:AG7"/>
    <mergeCell ref="AH7:AJ7"/>
    <mergeCell ref="I8:J8"/>
    <mergeCell ref="K8:Q8"/>
    <mergeCell ref="R8:T8"/>
    <mergeCell ref="Y8:Z8"/>
    <mergeCell ref="AA8:AG8"/>
    <mergeCell ref="AH8:AJ8"/>
    <mergeCell ref="AA5:AG5"/>
    <mergeCell ref="AH5:AJ5"/>
    <mergeCell ref="I6:J6"/>
    <mergeCell ref="K6:Q6"/>
    <mergeCell ref="R6:T6"/>
    <mergeCell ref="Y6:Z6"/>
    <mergeCell ref="AA6:AG6"/>
    <mergeCell ref="AH6:AJ6"/>
    <mergeCell ref="H5:H8"/>
    <mergeCell ref="I5:J5"/>
    <mergeCell ref="K5:Q5"/>
    <mergeCell ref="R5:T5"/>
    <mergeCell ref="X5:X8"/>
    <mergeCell ref="Y5:Z5"/>
    <mergeCell ref="I7:J7"/>
    <mergeCell ref="K7:Q7"/>
    <mergeCell ref="R7:T7"/>
    <mergeCell ref="Y7:Z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109" priority="21">
      <formula>WEEKDAY(AM3)=7</formula>
    </cfRule>
    <cfRule type="expression" dxfId="108" priority="22">
      <formula>WEEKDAY(AM3)=1</formula>
    </cfRule>
  </conditionalFormatting>
  <conditionalFormatting sqref="AM3:AO3">
    <cfRule type="expression" dxfId="107" priority="19">
      <formula>WEEKDAY(AM3)=7</formula>
    </cfRule>
    <cfRule type="expression" dxfId="106" priority="20">
      <formula>WEEKDAY(AM3)=1</formula>
    </cfRule>
  </conditionalFormatting>
  <conditionalFormatting sqref="AM3:AO3">
    <cfRule type="expression" dxfId="105" priority="17">
      <formula>WEEKDAY(AM3)=7</formula>
    </cfRule>
    <cfRule type="expression" dxfId="104" priority="18">
      <formula>WEEKDAY(AM3)=1</formula>
    </cfRule>
  </conditionalFormatting>
  <conditionalFormatting sqref="AM3:AO3">
    <cfRule type="expression" dxfId="103" priority="15">
      <formula>WEEKDAY(AM3)=7</formula>
    </cfRule>
    <cfRule type="expression" dxfId="102" priority="16">
      <formula>WEEKDAY(AM3)=1</formula>
    </cfRule>
  </conditionalFormatting>
  <conditionalFormatting sqref="AM3:AO3">
    <cfRule type="expression" dxfId="101" priority="13">
      <formula>WEEKDAY(AM3)=7</formula>
    </cfRule>
    <cfRule type="expression" dxfId="100" priority="14">
      <formula>WEEKDAY(AM3)=1</formula>
    </cfRule>
  </conditionalFormatting>
  <conditionalFormatting sqref="AM3:AO3">
    <cfRule type="expression" dxfId="99" priority="11">
      <formula>WEEKDAY(AM3)=7</formula>
    </cfRule>
    <cfRule type="expression" dxfId="98" priority="12">
      <formula>WEEKDAY(AM3)=1</formula>
    </cfRule>
  </conditionalFormatting>
  <conditionalFormatting sqref="AM3:AO3">
    <cfRule type="expression" dxfId="97" priority="9">
      <formula>WEEKDAY(AM3)=7</formula>
    </cfRule>
    <cfRule type="expression" dxfId="96" priority="10">
      <formula>WEEKDAY(AM3)=1</formula>
    </cfRule>
  </conditionalFormatting>
  <conditionalFormatting sqref="AM3:AO3">
    <cfRule type="expression" dxfId="95" priority="7">
      <formula>WEEKDAY(AM3)=7</formula>
    </cfRule>
    <cfRule type="expression" dxfId="94" priority="8">
      <formula>WEEKDAY(AM3)=1</formula>
    </cfRule>
  </conditionalFormatting>
  <conditionalFormatting sqref="AM3:AO3">
    <cfRule type="expression" dxfId="93" priority="5">
      <formula>WEEKDAY(AM3)=7</formula>
    </cfRule>
    <cfRule type="expression" dxfId="92" priority="6">
      <formula>WEEKDAY(AM3)=1</formula>
    </cfRule>
  </conditionalFormatting>
  <conditionalFormatting sqref="AM3:AO3">
    <cfRule type="expression" dxfId="91" priority="3">
      <formula>WEEKDAY(AM3)=7</formula>
    </cfRule>
    <cfRule type="expression" dxfId="90" priority="4">
      <formula>WEEKDAY(AM3)=1</formula>
    </cfRule>
  </conditionalFormatting>
  <conditionalFormatting sqref="AM3:AO3">
    <cfRule type="expression" dxfId="89" priority="1">
      <formula>WEEKDAY(AM3)=7</formula>
    </cfRule>
    <cfRule type="expression" dxfId="88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P96"/>
  <sheetViews>
    <sheetView view="pageBreakPreview" zoomScaleNormal="100" zoomScaleSheetLayoutView="100" workbookViewId="0">
      <selection activeCell="Z98" sqref="Z98"/>
    </sheetView>
  </sheetViews>
  <sheetFormatPr defaultColWidth="2.09765625" defaultRowHeight="13.2" x14ac:dyDescent="0.45"/>
  <cols>
    <col min="1" max="1" width="3.5" style="40" customWidth="1"/>
    <col min="2" max="42" width="2.19921875" style="40" customWidth="1"/>
    <col min="43" max="43" width="0" style="40" hidden="1" customWidth="1"/>
    <col min="44" max="46" width="2.09765625" style="40" hidden="1" customWidth="1"/>
    <col min="47" max="16384" width="2.09765625" style="40"/>
  </cols>
  <sheetData>
    <row r="1" spans="1:68" x14ac:dyDescent="0.45">
      <c r="A1" s="472" t="s">
        <v>169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1"/>
    </row>
    <row r="2" spans="1:68" x14ac:dyDescent="0.4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1"/>
    </row>
    <row r="3" spans="1:68" ht="12" customHeight="1" x14ac:dyDescent="0.45">
      <c r="AQ3" s="41"/>
    </row>
    <row r="4" spans="1:68" ht="11.25" customHeight="1" x14ac:dyDescent="0.45">
      <c r="D4" s="447" t="s">
        <v>50</v>
      </c>
      <c r="E4" s="474"/>
      <c r="F4" s="474"/>
      <c r="G4" s="474"/>
      <c r="H4" s="447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7"/>
      <c r="W4" s="447" t="s">
        <v>176</v>
      </c>
      <c r="X4" s="448"/>
      <c r="Y4" s="448"/>
      <c r="Z4" s="449"/>
      <c r="AA4" s="447"/>
      <c r="AB4" s="448"/>
      <c r="AC4" s="448"/>
      <c r="AD4" s="448"/>
      <c r="AE4" s="448"/>
      <c r="AF4" s="448"/>
      <c r="AG4" s="448"/>
      <c r="AH4" s="448"/>
      <c r="AI4" s="448"/>
      <c r="AJ4" s="449"/>
      <c r="AR4" s="98">
        <v>1</v>
      </c>
    </row>
    <row r="5" spans="1:68" ht="11.25" customHeight="1" x14ac:dyDescent="0.45">
      <c r="D5" s="475"/>
      <c r="E5" s="476"/>
      <c r="F5" s="476"/>
      <c r="G5" s="476"/>
      <c r="H5" s="475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8"/>
      <c r="W5" s="450"/>
      <c r="X5" s="310"/>
      <c r="Y5" s="310"/>
      <c r="Z5" s="311"/>
      <c r="AA5" s="450"/>
      <c r="AB5" s="310"/>
      <c r="AC5" s="310"/>
      <c r="AD5" s="310"/>
      <c r="AE5" s="310"/>
      <c r="AF5" s="310"/>
      <c r="AG5" s="310"/>
      <c r="AH5" s="310"/>
      <c r="AI5" s="310"/>
      <c r="AJ5" s="311"/>
    </row>
    <row r="6" spans="1:68" ht="11.25" customHeight="1" x14ac:dyDescent="0.45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</row>
    <row r="7" spans="1:68" ht="11.25" customHeight="1" x14ac:dyDescent="0.45">
      <c r="B7" s="412" t="s">
        <v>171</v>
      </c>
      <c r="C7" s="413"/>
      <c r="D7" s="413"/>
      <c r="E7" s="413"/>
      <c r="F7" s="413"/>
      <c r="G7" s="414"/>
      <c r="H7" s="412" t="e">
        <f>IF(B9="","",B9)</f>
        <v>#REF!</v>
      </c>
      <c r="I7" s="413"/>
      <c r="J7" s="413"/>
      <c r="K7" s="413"/>
      <c r="L7" s="413"/>
      <c r="M7" s="414"/>
      <c r="N7" s="412" t="e">
        <f>IF(B11="","",B11)</f>
        <v>#REF!</v>
      </c>
      <c r="O7" s="413"/>
      <c r="P7" s="413"/>
      <c r="Q7" s="413"/>
      <c r="R7" s="413"/>
      <c r="S7" s="414"/>
      <c r="T7" s="412" t="e">
        <f>IF(B13="","",B13)</f>
        <v>#REF!</v>
      </c>
      <c r="U7" s="413"/>
      <c r="V7" s="413"/>
      <c r="W7" s="413"/>
      <c r="X7" s="413"/>
      <c r="Y7" s="414"/>
      <c r="Z7" s="412" t="e">
        <f>IF(B15="","",B15)</f>
        <v>#REF!</v>
      </c>
      <c r="AA7" s="413"/>
      <c r="AB7" s="413"/>
      <c r="AC7" s="413"/>
      <c r="AD7" s="413"/>
      <c r="AE7" s="414"/>
      <c r="AF7" s="412" t="s">
        <v>30</v>
      </c>
      <c r="AG7" s="414"/>
      <c r="AH7" s="412" t="s">
        <v>27</v>
      </c>
      <c r="AI7" s="414"/>
      <c r="AJ7" s="412" t="s">
        <v>31</v>
      </c>
      <c r="AK7" s="414"/>
      <c r="AL7" s="412" t="s">
        <v>32</v>
      </c>
      <c r="AM7" s="413"/>
      <c r="AN7" s="414"/>
      <c r="AO7" s="412" t="s">
        <v>33</v>
      </c>
      <c r="AP7" s="414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</row>
    <row r="8" spans="1:68" ht="11.25" customHeight="1" x14ac:dyDescent="0.45">
      <c r="B8" s="415"/>
      <c r="C8" s="416"/>
      <c r="D8" s="416"/>
      <c r="E8" s="416"/>
      <c r="F8" s="416"/>
      <c r="G8" s="417"/>
      <c r="H8" s="415"/>
      <c r="I8" s="416"/>
      <c r="J8" s="416"/>
      <c r="K8" s="416"/>
      <c r="L8" s="416"/>
      <c r="M8" s="417"/>
      <c r="N8" s="415"/>
      <c r="O8" s="416"/>
      <c r="P8" s="416"/>
      <c r="Q8" s="416"/>
      <c r="R8" s="416"/>
      <c r="S8" s="417"/>
      <c r="T8" s="415"/>
      <c r="U8" s="416"/>
      <c r="V8" s="416"/>
      <c r="W8" s="416"/>
      <c r="X8" s="416"/>
      <c r="Y8" s="417"/>
      <c r="Z8" s="415"/>
      <c r="AA8" s="416"/>
      <c r="AB8" s="416"/>
      <c r="AC8" s="416"/>
      <c r="AD8" s="416"/>
      <c r="AE8" s="417"/>
      <c r="AF8" s="415"/>
      <c r="AG8" s="417"/>
      <c r="AH8" s="415"/>
      <c r="AI8" s="417"/>
      <c r="AJ8" s="415"/>
      <c r="AK8" s="417"/>
      <c r="AL8" s="415"/>
      <c r="AM8" s="416"/>
      <c r="AN8" s="417"/>
      <c r="AO8" s="415"/>
      <c r="AP8" s="417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</row>
    <row r="9" spans="1:68" ht="11.25" customHeight="1" x14ac:dyDescent="0.45">
      <c r="A9" s="455">
        <v>1</v>
      </c>
      <c r="B9" s="418" t="e">
        <f>#REF!</f>
        <v>#REF!</v>
      </c>
      <c r="C9" s="419"/>
      <c r="D9" s="419"/>
      <c r="E9" s="419"/>
      <c r="F9" s="419"/>
      <c r="G9" s="420"/>
      <c r="H9" s="424"/>
      <c r="I9" s="425"/>
      <c r="J9" s="425"/>
      <c r="K9" s="425"/>
      <c r="L9" s="425"/>
      <c r="M9" s="426"/>
      <c r="N9" s="430" t="str">
        <f>IF(OR(O9="",R9=""),"",IF(O9&gt;R9,"○",IF(O9=R9,"△","●")))</f>
        <v/>
      </c>
      <c r="O9" s="432"/>
      <c r="P9" s="433"/>
      <c r="Q9" s="436" t="s">
        <v>17</v>
      </c>
      <c r="R9" s="432"/>
      <c r="S9" s="414"/>
      <c r="T9" s="430" t="str">
        <f>IF(OR(U9="",X9=""),"",IF(U9&gt;X9,"○",IF(U9=X9,"△","●")))</f>
        <v/>
      </c>
      <c r="U9" s="432"/>
      <c r="V9" s="433"/>
      <c r="W9" s="436" t="s">
        <v>17</v>
      </c>
      <c r="X9" s="432"/>
      <c r="Y9" s="414"/>
      <c r="Z9" s="430" t="str">
        <f t="shared" ref="Z9" si="0">IF(OR(AA9="",AD9=""),"",IF(AA9&gt;AD9,"○",IF(AA9=AD9,"△","●")))</f>
        <v/>
      </c>
      <c r="AA9" s="432"/>
      <c r="AB9" s="433"/>
      <c r="AC9" s="436" t="s">
        <v>17</v>
      </c>
      <c r="AD9" s="432"/>
      <c r="AE9" s="414"/>
      <c r="AF9" s="412" t="str">
        <f t="shared" ref="AF9:AF13" si="1">IF(AND($J9="",$P9="",$V9="",$AB9=""),"",COUNTIF($I9:$AF9,"○")*3+COUNTIF($I9:$AF9,"△")*1)</f>
        <v/>
      </c>
      <c r="AG9" s="414"/>
      <c r="AH9" s="412" t="str">
        <f>IF(AND($J9="",$P9="",$V9="",$AB9=""),"",SUM($J9,$P9,$V9,$AB9))</f>
        <v/>
      </c>
      <c r="AI9" s="414"/>
      <c r="AJ9" s="412" t="str">
        <f t="shared" ref="AJ9:AJ13" si="2">IF(AND($M9="",$S9="",$Y9="",$AE9),"",SUM($M9,$S9,$Y9,$AE9))</f>
        <v/>
      </c>
      <c r="AK9" s="414"/>
      <c r="AL9" s="412" t="str">
        <f>IF(OR(AH9="",AJ9=""),"",AH9-AJ9)</f>
        <v/>
      </c>
      <c r="AM9" s="413"/>
      <c r="AN9" s="414"/>
      <c r="AO9" s="412"/>
      <c r="AP9" s="41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1:68" ht="11.25" customHeight="1" x14ac:dyDescent="0.45">
      <c r="A10" s="455"/>
      <c r="B10" s="421"/>
      <c r="C10" s="422"/>
      <c r="D10" s="422"/>
      <c r="E10" s="422"/>
      <c r="F10" s="422"/>
      <c r="G10" s="423"/>
      <c r="H10" s="427"/>
      <c r="I10" s="428"/>
      <c r="J10" s="428"/>
      <c r="K10" s="428"/>
      <c r="L10" s="428"/>
      <c r="M10" s="429"/>
      <c r="N10" s="431"/>
      <c r="O10" s="434"/>
      <c r="P10" s="435"/>
      <c r="Q10" s="437"/>
      <c r="R10" s="434"/>
      <c r="S10" s="417"/>
      <c r="T10" s="431"/>
      <c r="U10" s="434"/>
      <c r="V10" s="435"/>
      <c r="W10" s="437"/>
      <c r="X10" s="434"/>
      <c r="Y10" s="417"/>
      <c r="Z10" s="431"/>
      <c r="AA10" s="434"/>
      <c r="AB10" s="435"/>
      <c r="AC10" s="437"/>
      <c r="AD10" s="434"/>
      <c r="AE10" s="417"/>
      <c r="AF10" s="415"/>
      <c r="AG10" s="417"/>
      <c r="AH10" s="415"/>
      <c r="AI10" s="417"/>
      <c r="AJ10" s="415"/>
      <c r="AK10" s="417"/>
      <c r="AL10" s="415"/>
      <c r="AM10" s="416"/>
      <c r="AN10" s="417"/>
      <c r="AO10" s="415"/>
      <c r="AP10" s="417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</row>
    <row r="11" spans="1:68" ht="11.25" customHeight="1" x14ac:dyDescent="0.45">
      <c r="A11" s="455">
        <v>2</v>
      </c>
      <c r="B11" s="418" t="e">
        <f>#REF!</f>
        <v>#REF!</v>
      </c>
      <c r="C11" s="419"/>
      <c r="D11" s="419"/>
      <c r="E11" s="419"/>
      <c r="F11" s="419"/>
      <c r="G11" s="420"/>
      <c r="H11" s="430" t="str">
        <f t="shared" ref="H11" si="3">IF(OR(I11="",L11=""),"",IF(I11&gt;L11,"○",IF(I11=L11,"△","●")))</f>
        <v/>
      </c>
      <c r="I11" s="432" t="str">
        <f>IF(R9="","",R9)</f>
        <v/>
      </c>
      <c r="J11" s="433"/>
      <c r="K11" s="436" t="s">
        <v>17</v>
      </c>
      <c r="L11" s="432" t="str">
        <f>IF(O9="","",O9)</f>
        <v/>
      </c>
      <c r="M11" s="414"/>
      <c r="N11" s="424"/>
      <c r="O11" s="425"/>
      <c r="P11" s="425"/>
      <c r="Q11" s="425"/>
      <c r="R11" s="425"/>
      <c r="S11" s="426"/>
      <c r="T11" s="430" t="str">
        <f>IF(OR(U11="",X11=""),"",IF(U11&gt;X11,"○",IF(U11=X11,"△","●")))</f>
        <v/>
      </c>
      <c r="U11" s="432"/>
      <c r="V11" s="433"/>
      <c r="W11" s="436" t="s">
        <v>17</v>
      </c>
      <c r="X11" s="432"/>
      <c r="Y11" s="414"/>
      <c r="Z11" s="430" t="str">
        <f t="shared" ref="Z11" si="4">IF(OR(AA11="",AD11=""),"",IF(AA11&gt;AD11,"○",IF(AA11=AD11,"△","●")))</f>
        <v/>
      </c>
      <c r="AA11" s="432"/>
      <c r="AB11" s="433"/>
      <c r="AC11" s="436" t="s">
        <v>17</v>
      </c>
      <c r="AD11" s="432"/>
      <c r="AE11" s="414"/>
      <c r="AF11" s="412" t="str">
        <f t="shared" si="1"/>
        <v/>
      </c>
      <c r="AG11" s="414"/>
      <c r="AH11" s="412" t="str">
        <f t="shared" ref="AH11" si="5">IF(AND($J11="",$P11="",$V11="",$AB11=""),"",SUM($J11,$P11,$V11,$AB11))</f>
        <v/>
      </c>
      <c r="AI11" s="414"/>
      <c r="AJ11" s="412" t="str">
        <f t="shared" si="2"/>
        <v/>
      </c>
      <c r="AK11" s="414"/>
      <c r="AL11" s="412" t="str">
        <f t="shared" ref="AL11" si="6">IF(OR(AH11="",AJ11=""),"",AH11-AJ11)</f>
        <v/>
      </c>
      <c r="AM11" s="413"/>
      <c r="AN11" s="414"/>
      <c r="AO11" s="412"/>
      <c r="AP11" s="4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68" ht="11.25" customHeight="1" x14ac:dyDescent="0.45">
      <c r="A12" s="455"/>
      <c r="B12" s="421"/>
      <c r="C12" s="422"/>
      <c r="D12" s="422"/>
      <c r="E12" s="422"/>
      <c r="F12" s="422"/>
      <c r="G12" s="423"/>
      <c r="H12" s="431"/>
      <c r="I12" s="434"/>
      <c r="J12" s="435"/>
      <c r="K12" s="437"/>
      <c r="L12" s="434"/>
      <c r="M12" s="417"/>
      <c r="N12" s="427"/>
      <c r="O12" s="428"/>
      <c r="P12" s="428"/>
      <c r="Q12" s="428"/>
      <c r="R12" s="428"/>
      <c r="S12" s="429"/>
      <c r="T12" s="431"/>
      <c r="U12" s="434"/>
      <c r="V12" s="435"/>
      <c r="W12" s="437"/>
      <c r="X12" s="434"/>
      <c r="Y12" s="417"/>
      <c r="Z12" s="431"/>
      <c r="AA12" s="434"/>
      <c r="AB12" s="435"/>
      <c r="AC12" s="437"/>
      <c r="AD12" s="434"/>
      <c r="AE12" s="417"/>
      <c r="AF12" s="415"/>
      <c r="AG12" s="417"/>
      <c r="AH12" s="415"/>
      <c r="AI12" s="417"/>
      <c r="AJ12" s="415"/>
      <c r="AK12" s="417"/>
      <c r="AL12" s="415"/>
      <c r="AM12" s="416"/>
      <c r="AN12" s="417"/>
      <c r="AO12" s="415"/>
      <c r="AP12" s="417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</row>
    <row r="13" spans="1:68" ht="11.25" customHeight="1" x14ac:dyDescent="0.45">
      <c r="A13" s="455">
        <v>3</v>
      </c>
      <c r="B13" s="418" t="e">
        <f>#REF!</f>
        <v>#REF!</v>
      </c>
      <c r="C13" s="419"/>
      <c r="D13" s="419"/>
      <c r="E13" s="419"/>
      <c r="F13" s="419"/>
      <c r="G13" s="420"/>
      <c r="H13" s="430" t="str">
        <f t="shared" ref="H13" si="7">IF(OR(I13="",L13=""),"",IF(I13&gt;L13,"○",IF(I13=L13,"△","●")))</f>
        <v/>
      </c>
      <c r="I13" s="432" t="str">
        <f>IF(X9="","",X9)</f>
        <v/>
      </c>
      <c r="J13" s="433"/>
      <c r="K13" s="436" t="s">
        <v>17</v>
      </c>
      <c r="L13" s="432" t="str">
        <f>IF(U9="","",U9)</f>
        <v/>
      </c>
      <c r="M13" s="414"/>
      <c r="N13" s="430" t="str">
        <f>IF(OR(O13="",R13=""),"",IF(O13&gt;R13,"○",IF(O13=R13,"△","●")))</f>
        <v/>
      </c>
      <c r="O13" s="432" t="str">
        <f>IF(X11="","",X11)</f>
        <v/>
      </c>
      <c r="P13" s="433"/>
      <c r="Q13" s="436" t="s">
        <v>17</v>
      </c>
      <c r="R13" s="432" t="str">
        <f>IF(U11="","",U11)</f>
        <v/>
      </c>
      <c r="S13" s="414"/>
      <c r="T13" s="424"/>
      <c r="U13" s="425"/>
      <c r="V13" s="425"/>
      <c r="W13" s="425"/>
      <c r="X13" s="425"/>
      <c r="Y13" s="426"/>
      <c r="Z13" s="430" t="str">
        <f t="shared" ref="Z13" si="8">IF(OR(AA13="",AD13=""),"",IF(AA13&gt;AD13,"○",IF(AA13=AD13,"△","●")))</f>
        <v/>
      </c>
      <c r="AA13" s="432"/>
      <c r="AB13" s="433"/>
      <c r="AC13" s="436" t="s">
        <v>17</v>
      </c>
      <c r="AD13" s="432"/>
      <c r="AE13" s="414"/>
      <c r="AF13" s="412" t="str">
        <f t="shared" si="1"/>
        <v/>
      </c>
      <c r="AG13" s="414"/>
      <c r="AH13" s="412" t="str">
        <f t="shared" ref="AH13" si="9">IF(AND($J13="",$P13="",$V13="",$AB13=""),"",SUM($J13,$P13,$V13,$AB13))</f>
        <v/>
      </c>
      <c r="AI13" s="414"/>
      <c r="AJ13" s="412" t="str">
        <f t="shared" si="2"/>
        <v/>
      </c>
      <c r="AK13" s="414"/>
      <c r="AL13" s="412" t="str">
        <f t="shared" ref="AL13" si="10">IF(OR(AH13="",AJ13=""),"",AH13-AJ13)</f>
        <v/>
      </c>
      <c r="AM13" s="413"/>
      <c r="AN13" s="414"/>
      <c r="AO13" s="412"/>
      <c r="AP13" s="4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68" ht="11.25" customHeight="1" x14ac:dyDescent="0.45">
      <c r="A14" s="455"/>
      <c r="B14" s="421"/>
      <c r="C14" s="422"/>
      <c r="D14" s="422"/>
      <c r="E14" s="422"/>
      <c r="F14" s="422"/>
      <c r="G14" s="423"/>
      <c r="H14" s="431"/>
      <c r="I14" s="434"/>
      <c r="J14" s="435"/>
      <c r="K14" s="437"/>
      <c r="L14" s="434"/>
      <c r="M14" s="417"/>
      <c r="N14" s="431"/>
      <c r="O14" s="434"/>
      <c r="P14" s="435"/>
      <c r="Q14" s="437"/>
      <c r="R14" s="434"/>
      <c r="S14" s="417"/>
      <c r="T14" s="427"/>
      <c r="U14" s="428"/>
      <c r="V14" s="428"/>
      <c r="W14" s="428"/>
      <c r="X14" s="428"/>
      <c r="Y14" s="429"/>
      <c r="Z14" s="431"/>
      <c r="AA14" s="434"/>
      <c r="AB14" s="435"/>
      <c r="AC14" s="437"/>
      <c r="AD14" s="434"/>
      <c r="AE14" s="417"/>
      <c r="AF14" s="415"/>
      <c r="AG14" s="417"/>
      <c r="AH14" s="415"/>
      <c r="AI14" s="417"/>
      <c r="AJ14" s="415"/>
      <c r="AK14" s="417"/>
      <c r="AL14" s="415"/>
      <c r="AM14" s="416"/>
      <c r="AN14" s="417"/>
      <c r="AO14" s="415"/>
      <c r="AP14" s="417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</row>
    <row r="15" spans="1:68" ht="11.25" customHeight="1" x14ac:dyDescent="0.45">
      <c r="A15" s="455">
        <v>4</v>
      </c>
      <c r="B15" s="418" t="e">
        <f>#REF!</f>
        <v>#REF!</v>
      </c>
      <c r="C15" s="419"/>
      <c r="D15" s="419"/>
      <c r="E15" s="419"/>
      <c r="F15" s="419"/>
      <c r="G15" s="420"/>
      <c r="H15" s="430" t="str">
        <f t="shared" ref="H15" si="11">IF(OR(I15="",L15=""),"",IF(I15&gt;L15,"○",IF(I15=L15,"△","●")))</f>
        <v/>
      </c>
      <c r="I15" s="432" t="str">
        <f>IF(AD9="","",AD9)</f>
        <v/>
      </c>
      <c r="J15" s="433"/>
      <c r="K15" s="436" t="s">
        <v>17</v>
      </c>
      <c r="L15" s="432" t="str">
        <f>IF(AA9="","",AA9)</f>
        <v/>
      </c>
      <c r="M15" s="414"/>
      <c r="N15" s="430" t="str">
        <f>IF(OR(O15="",R15=""),"",IF(O15&gt;R15,"○",IF(O15=R15,"△","●")))</f>
        <v/>
      </c>
      <c r="O15" s="432" t="str">
        <f>IF(AD11="","",AD11)</f>
        <v/>
      </c>
      <c r="P15" s="433"/>
      <c r="Q15" s="436" t="s">
        <v>17</v>
      </c>
      <c r="R15" s="432" t="str">
        <f>IF(AA11="","",AA11)</f>
        <v/>
      </c>
      <c r="S15" s="414"/>
      <c r="T15" s="430" t="str">
        <f>IF(OR(U15="",X15=""),"",IF(U15&gt;X15,"○",IF(U15=X15,"△","●")))</f>
        <v/>
      </c>
      <c r="U15" s="432" t="str">
        <f>IF(AD13="","",AD13)</f>
        <v/>
      </c>
      <c r="V15" s="433"/>
      <c r="W15" s="436" t="s">
        <v>17</v>
      </c>
      <c r="X15" s="432" t="str">
        <f>IF(AA13="","",AA13)</f>
        <v/>
      </c>
      <c r="Y15" s="414"/>
      <c r="Z15" s="424"/>
      <c r="AA15" s="425"/>
      <c r="AB15" s="425"/>
      <c r="AC15" s="425"/>
      <c r="AD15" s="425"/>
      <c r="AE15" s="426"/>
      <c r="AF15" s="412" t="str">
        <f>IF(AND($J15="",$P15="",$V15="",$AB15=""),"",COUNTIF($I15:$AF15,"○")*3+COUNTIF($I15:$AF15,"△")*1)</f>
        <v/>
      </c>
      <c r="AG15" s="414"/>
      <c r="AH15" s="412" t="str">
        <f t="shared" ref="AH15" si="12">IF(AND($J15="",$P15="",$V15="",$AB15=""),"",SUM($J15,$P15,$V15,$AB15))</f>
        <v/>
      </c>
      <c r="AI15" s="414"/>
      <c r="AJ15" s="412" t="str">
        <f>IF(AND($M15="",$S15="",$Y15="",$AE15),"",SUM($M15,$S15,$Y15,$AE15))</f>
        <v/>
      </c>
      <c r="AK15" s="414"/>
      <c r="AL15" s="412" t="str">
        <f t="shared" ref="AL15" si="13">IF(OR(AH15="",AJ15=""),"",AH15-AJ15)</f>
        <v/>
      </c>
      <c r="AM15" s="413"/>
      <c r="AN15" s="414"/>
      <c r="AO15" s="412"/>
      <c r="AP15" s="414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68" ht="11.25" customHeight="1" x14ac:dyDescent="0.45">
      <c r="A16" s="455"/>
      <c r="B16" s="421"/>
      <c r="C16" s="422"/>
      <c r="D16" s="422"/>
      <c r="E16" s="422"/>
      <c r="F16" s="422"/>
      <c r="G16" s="423"/>
      <c r="H16" s="431"/>
      <c r="I16" s="434"/>
      <c r="J16" s="435"/>
      <c r="K16" s="437"/>
      <c r="L16" s="434"/>
      <c r="M16" s="417"/>
      <c r="N16" s="431"/>
      <c r="O16" s="434"/>
      <c r="P16" s="435"/>
      <c r="Q16" s="437"/>
      <c r="R16" s="434"/>
      <c r="S16" s="417"/>
      <c r="T16" s="431"/>
      <c r="U16" s="434"/>
      <c r="V16" s="435"/>
      <c r="W16" s="437"/>
      <c r="X16" s="434"/>
      <c r="Y16" s="417"/>
      <c r="Z16" s="427"/>
      <c r="AA16" s="428"/>
      <c r="AB16" s="428"/>
      <c r="AC16" s="428"/>
      <c r="AD16" s="428"/>
      <c r="AE16" s="429"/>
      <c r="AF16" s="415"/>
      <c r="AG16" s="417"/>
      <c r="AH16" s="415"/>
      <c r="AI16" s="417"/>
      <c r="AJ16" s="415"/>
      <c r="AK16" s="417"/>
      <c r="AL16" s="415"/>
      <c r="AM16" s="416"/>
      <c r="AN16" s="417"/>
      <c r="AO16" s="415"/>
      <c r="AP16" s="417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1.25" customHeight="1" x14ac:dyDescent="0.45"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1.25" customHeight="1" x14ac:dyDescent="0.45">
      <c r="B18" s="412" t="s">
        <v>175</v>
      </c>
      <c r="C18" s="413"/>
      <c r="D18" s="413"/>
      <c r="E18" s="413"/>
      <c r="F18" s="413"/>
      <c r="G18" s="414"/>
      <c r="H18" s="412" t="e">
        <f>IF(B20="","",B20)</f>
        <v>#REF!</v>
      </c>
      <c r="I18" s="413"/>
      <c r="J18" s="413"/>
      <c r="K18" s="413"/>
      <c r="L18" s="413"/>
      <c r="M18" s="414"/>
      <c r="N18" s="412" t="e">
        <f>IF(B22="","",B22)</f>
        <v>#REF!</v>
      </c>
      <c r="O18" s="413"/>
      <c r="P18" s="413"/>
      <c r="Q18" s="413"/>
      <c r="R18" s="413"/>
      <c r="S18" s="414"/>
      <c r="T18" s="412" t="e">
        <f>IF(B24="","",B24)</f>
        <v>#REF!</v>
      </c>
      <c r="U18" s="413"/>
      <c r="V18" s="413"/>
      <c r="W18" s="413"/>
      <c r="X18" s="413"/>
      <c r="Y18" s="414"/>
      <c r="Z18" s="412" t="e">
        <f>IF(B26="","",B26)</f>
        <v>#REF!</v>
      </c>
      <c r="AA18" s="413"/>
      <c r="AB18" s="413"/>
      <c r="AC18" s="413"/>
      <c r="AD18" s="413"/>
      <c r="AE18" s="414"/>
      <c r="AF18" s="412" t="s">
        <v>30</v>
      </c>
      <c r="AG18" s="414"/>
      <c r="AH18" s="412" t="s">
        <v>27</v>
      </c>
      <c r="AI18" s="414"/>
      <c r="AJ18" s="412" t="s">
        <v>31</v>
      </c>
      <c r="AK18" s="414"/>
      <c r="AL18" s="412" t="s">
        <v>32</v>
      </c>
      <c r="AM18" s="413"/>
      <c r="AN18" s="414"/>
      <c r="AO18" s="412" t="s">
        <v>33</v>
      </c>
      <c r="AP18" s="414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1.25" customHeight="1" x14ac:dyDescent="0.45">
      <c r="B19" s="415"/>
      <c r="C19" s="416"/>
      <c r="D19" s="416"/>
      <c r="E19" s="416"/>
      <c r="F19" s="416"/>
      <c r="G19" s="417"/>
      <c r="H19" s="415"/>
      <c r="I19" s="416"/>
      <c r="J19" s="416"/>
      <c r="K19" s="416"/>
      <c r="L19" s="416"/>
      <c r="M19" s="417"/>
      <c r="N19" s="415"/>
      <c r="O19" s="416"/>
      <c r="P19" s="416"/>
      <c r="Q19" s="416"/>
      <c r="R19" s="416"/>
      <c r="S19" s="417"/>
      <c r="T19" s="415"/>
      <c r="U19" s="416"/>
      <c r="V19" s="416"/>
      <c r="W19" s="416"/>
      <c r="X19" s="416"/>
      <c r="Y19" s="417"/>
      <c r="Z19" s="415"/>
      <c r="AA19" s="416"/>
      <c r="AB19" s="416"/>
      <c r="AC19" s="416"/>
      <c r="AD19" s="416"/>
      <c r="AE19" s="417"/>
      <c r="AF19" s="415"/>
      <c r="AG19" s="417"/>
      <c r="AH19" s="415"/>
      <c r="AI19" s="417"/>
      <c r="AJ19" s="415"/>
      <c r="AK19" s="417"/>
      <c r="AL19" s="415"/>
      <c r="AM19" s="416"/>
      <c r="AN19" s="417"/>
      <c r="AO19" s="415"/>
      <c r="AP19" s="417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1.25" customHeight="1" x14ac:dyDescent="0.45">
      <c r="A20" s="455">
        <v>5</v>
      </c>
      <c r="B20" s="418" t="e">
        <f>#REF!</f>
        <v>#REF!</v>
      </c>
      <c r="C20" s="419"/>
      <c r="D20" s="419"/>
      <c r="E20" s="419"/>
      <c r="F20" s="419"/>
      <c r="G20" s="420"/>
      <c r="H20" s="424"/>
      <c r="I20" s="425"/>
      <c r="J20" s="425"/>
      <c r="K20" s="425"/>
      <c r="L20" s="425"/>
      <c r="M20" s="426"/>
      <c r="N20" s="430" t="str">
        <f>IF(OR(O20="",R20=""),"",IF(O20&gt;R20,"○",IF(O20=R20,"△","●")))</f>
        <v/>
      </c>
      <c r="O20" s="432"/>
      <c r="P20" s="433"/>
      <c r="Q20" s="436" t="s">
        <v>17</v>
      </c>
      <c r="R20" s="432"/>
      <c r="S20" s="414"/>
      <c r="T20" s="430" t="str">
        <f>IF(OR(U20="",X20=""),"",IF(U20&gt;X20,"○",IF(U20=X20,"△","●")))</f>
        <v/>
      </c>
      <c r="U20" s="432"/>
      <c r="V20" s="433"/>
      <c r="W20" s="436" t="s">
        <v>17</v>
      </c>
      <c r="X20" s="432"/>
      <c r="Y20" s="414"/>
      <c r="Z20" s="430" t="str">
        <f t="shared" ref="Z20:Z24" si="14">IF(OR(AA20="",AD20=""),"",IF(AA20&gt;AD20,"○",IF(AA20=AD20,"△","●")))</f>
        <v/>
      </c>
      <c r="AA20" s="432"/>
      <c r="AB20" s="433"/>
      <c r="AC20" s="436" t="s">
        <v>17</v>
      </c>
      <c r="AD20" s="432"/>
      <c r="AE20" s="414"/>
      <c r="AF20" s="412" t="str">
        <f t="shared" ref="AF20:AF24" si="15">IF(AND($J20="",$P20="",$V20="",$AB20=""),"",COUNTIF($I20:$AF20,"○")*3+COUNTIF($I20:$AF20,"△")*1)</f>
        <v/>
      </c>
      <c r="AG20" s="414"/>
      <c r="AH20" s="412" t="str">
        <f>IF(AND($J20="",$P20="",$V20="",$AB20=""),"",SUM($J20,$P20,$V20,$AB20))</f>
        <v/>
      </c>
      <c r="AI20" s="414"/>
      <c r="AJ20" s="412" t="str">
        <f t="shared" ref="AJ20:AJ24" si="16">IF(AND($M20="",$S20="",$Y20="",$AE20),"",SUM($M20,$S20,$Y20,$AE20))</f>
        <v/>
      </c>
      <c r="AK20" s="414"/>
      <c r="AL20" s="412" t="str">
        <f>IF(OR(AH20="",AJ20=""),"",AH20-AJ20)</f>
        <v/>
      </c>
      <c r="AM20" s="413"/>
      <c r="AN20" s="414"/>
      <c r="AO20" s="412"/>
      <c r="AP20" s="414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1.25" customHeight="1" x14ac:dyDescent="0.45">
      <c r="A21" s="455"/>
      <c r="B21" s="421"/>
      <c r="C21" s="422"/>
      <c r="D21" s="422"/>
      <c r="E21" s="422"/>
      <c r="F21" s="422"/>
      <c r="G21" s="423"/>
      <c r="H21" s="427"/>
      <c r="I21" s="428"/>
      <c r="J21" s="428"/>
      <c r="K21" s="428"/>
      <c r="L21" s="428"/>
      <c r="M21" s="429"/>
      <c r="N21" s="431"/>
      <c r="O21" s="434"/>
      <c r="P21" s="435"/>
      <c r="Q21" s="437"/>
      <c r="R21" s="434"/>
      <c r="S21" s="417"/>
      <c r="T21" s="431"/>
      <c r="U21" s="434"/>
      <c r="V21" s="435"/>
      <c r="W21" s="437"/>
      <c r="X21" s="434"/>
      <c r="Y21" s="417"/>
      <c r="Z21" s="431"/>
      <c r="AA21" s="434"/>
      <c r="AB21" s="435"/>
      <c r="AC21" s="437"/>
      <c r="AD21" s="434"/>
      <c r="AE21" s="417"/>
      <c r="AF21" s="415"/>
      <c r="AG21" s="417"/>
      <c r="AH21" s="415"/>
      <c r="AI21" s="417"/>
      <c r="AJ21" s="415"/>
      <c r="AK21" s="417"/>
      <c r="AL21" s="415"/>
      <c r="AM21" s="416"/>
      <c r="AN21" s="417"/>
      <c r="AO21" s="415"/>
      <c r="AP21" s="417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ht="11.25" customHeight="1" x14ac:dyDescent="0.45">
      <c r="A22" s="455">
        <v>6</v>
      </c>
      <c r="B22" s="418" t="e">
        <f>#REF!</f>
        <v>#REF!</v>
      </c>
      <c r="C22" s="419"/>
      <c r="D22" s="419"/>
      <c r="E22" s="419"/>
      <c r="F22" s="419"/>
      <c r="G22" s="420"/>
      <c r="H22" s="430" t="str">
        <f t="shared" ref="H22:H26" si="17">IF(OR(I22="",L22=""),"",IF(I22&gt;L22,"○",IF(I22=L22,"△","●")))</f>
        <v/>
      </c>
      <c r="I22" s="432" t="str">
        <f>IF(R20="","",R20)</f>
        <v/>
      </c>
      <c r="J22" s="433"/>
      <c r="K22" s="436" t="s">
        <v>17</v>
      </c>
      <c r="L22" s="432" t="str">
        <f>IF(O20="","",O20)</f>
        <v/>
      </c>
      <c r="M22" s="414"/>
      <c r="N22" s="424"/>
      <c r="O22" s="425"/>
      <c r="P22" s="425"/>
      <c r="Q22" s="425"/>
      <c r="R22" s="425"/>
      <c r="S22" s="426"/>
      <c r="T22" s="430" t="str">
        <f>IF(OR(U22="",X22=""),"",IF(U22&gt;X22,"○",IF(U22=X22,"△","●")))</f>
        <v/>
      </c>
      <c r="U22" s="432"/>
      <c r="V22" s="433"/>
      <c r="W22" s="436" t="s">
        <v>17</v>
      </c>
      <c r="X22" s="432"/>
      <c r="Y22" s="414"/>
      <c r="Z22" s="430" t="str">
        <f t="shared" si="14"/>
        <v/>
      </c>
      <c r="AA22" s="432"/>
      <c r="AB22" s="433"/>
      <c r="AC22" s="436" t="s">
        <v>17</v>
      </c>
      <c r="AD22" s="432"/>
      <c r="AE22" s="414"/>
      <c r="AF22" s="412" t="str">
        <f t="shared" si="15"/>
        <v/>
      </c>
      <c r="AG22" s="414"/>
      <c r="AH22" s="412" t="str">
        <f t="shared" ref="AH22" si="18">IF(AND($J22="",$P22="",$V22="",$AB22=""),"",SUM($J22,$P22,$V22,$AB22))</f>
        <v/>
      </c>
      <c r="AI22" s="414"/>
      <c r="AJ22" s="412" t="str">
        <f t="shared" si="16"/>
        <v/>
      </c>
      <c r="AK22" s="414"/>
      <c r="AL22" s="412" t="str">
        <f t="shared" ref="AL22" si="19">IF(OR(AH22="",AJ22=""),"",AH22-AJ22)</f>
        <v/>
      </c>
      <c r="AM22" s="413"/>
      <c r="AN22" s="414"/>
      <c r="AO22" s="412"/>
      <c r="AP22" s="414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1.25" customHeight="1" x14ac:dyDescent="0.45">
      <c r="A23" s="455"/>
      <c r="B23" s="421"/>
      <c r="C23" s="422"/>
      <c r="D23" s="422"/>
      <c r="E23" s="422"/>
      <c r="F23" s="422"/>
      <c r="G23" s="423"/>
      <c r="H23" s="431"/>
      <c r="I23" s="434"/>
      <c r="J23" s="435"/>
      <c r="K23" s="437"/>
      <c r="L23" s="434"/>
      <c r="M23" s="417"/>
      <c r="N23" s="427"/>
      <c r="O23" s="428"/>
      <c r="P23" s="428"/>
      <c r="Q23" s="428"/>
      <c r="R23" s="428"/>
      <c r="S23" s="429"/>
      <c r="T23" s="431"/>
      <c r="U23" s="434"/>
      <c r="V23" s="435"/>
      <c r="W23" s="437"/>
      <c r="X23" s="434"/>
      <c r="Y23" s="417"/>
      <c r="Z23" s="431"/>
      <c r="AA23" s="434"/>
      <c r="AB23" s="435"/>
      <c r="AC23" s="437"/>
      <c r="AD23" s="434"/>
      <c r="AE23" s="417"/>
      <c r="AF23" s="415"/>
      <c r="AG23" s="417"/>
      <c r="AH23" s="415"/>
      <c r="AI23" s="417"/>
      <c r="AJ23" s="415"/>
      <c r="AK23" s="417"/>
      <c r="AL23" s="415"/>
      <c r="AM23" s="416"/>
      <c r="AN23" s="417"/>
      <c r="AO23" s="415"/>
      <c r="AP23" s="417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1.25" customHeight="1" x14ac:dyDescent="0.45">
      <c r="A24" s="455">
        <v>7</v>
      </c>
      <c r="B24" s="418" t="e">
        <f>#REF!</f>
        <v>#REF!</v>
      </c>
      <c r="C24" s="419"/>
      <c r="D24" s="419"/>
      <c r="E24" s="419"/>
      <c r="F24" s="419"/>
      <c r="G24" s="420"/>
      <c r="H24" s="430" t="str">
        <f t="shared" si="17"/>
        <v/>
      </c>
      <c r="I24" s="432" t="str">
        <f>IF(X20="","",X20)</f>
        <v/>
      </c>
      <c r="J24" s="433"/>
      <c r="K24" s="436" t="s">
        <v>17</v>
      </c>
      <c r="L24" s="432" t="str">
        <f>IF(U20="","",U20)</f>
        <v/>
      </c>
      <c r="M24" s="414"/>
      <c r="N24" s="430" t="str">
        <f>IF(OR(O24="",R24=""),"",IF(O24&gt;R24,"○",IF(O24=R24,"△","●")))</f>
        <v/>
      </c>
      <c r="O24" s="432" t="str">
        <f>IF(X22="","",X22)</f>
        <v/>
      </c>
      <c r="P24" s="433"/>
      <c r="Q24" s="436" t="s">
        <v>17</v>
      </c>
      <c r="R24" s="432" t="str">
        <f>IF(U22="","",U22)</f>
        <v/>
      </c>
      <c r="S24" s="414"/>
      <c r="T24" s="424"/>
      <c r="U24" s="425"/>
      <c r="V24" s="425"/>
      <c r="W24" s="425"/>
      <c r="X24" s="425"/>
      <c r="Y24" s="426"/>
      <c r="Z24" s="430" t="str">
        <f t="shared" si="14"/>
        <v/>
      </c>
      <c r="AA24" s="432"/>
      <c r="AB24" s="433"/>
      <c r="AC24" s="436" t="s">
        <v>17</v>
      </c>
      <c r="AD24" s="432"/>
      <c r="AE24" s="414"/>
      <c r="AF24" s="412" t="str">
        <f t="shared" si="15"/>
        <v/>
      </c>
      <c r="AG24" s="414"/>
      <c r="AH24" s="412" t="str">
        <f t="shared" ref="AH24" si="20">IF(AND($J24="",$P24="",$V24="",$AB24=""),"",SUM($J24,$P24,$V24,$AB24))</f>
        <v/>
      </c>
      <c r="AI24" s="414"/>
      <c r="AJ24" s="412" t="str">
        <f t="shared" si="16"/>
        <v/>
      </c>
      <c r="AK24" s="414"/>
      <c r="AL24" s="412" t="str">
        <f t="shared" ref="AL24" si="21">IF(OR(AH24="",AJ24=""),"",AH24-AJ24)</f>
        <v/>
      </c>
      <c r="AM24" s="413"/>
      <c r="AN24" s="414"/>
      <c r="AO24" s="412"/>
      <c r="AP24" s="414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1.25" customHeight="1" x14ac:dyDescent="0.45">
      <c r="A25" s="455"/>
      <c r="B25" s="421"/>
      <c r="C25" s="422"/>
      <c r="D25" s="422"/>
      <c r="E25" s="422"/>
      <c r="F25" s="422"/>
      <c r="G25" s="423"/>
      <c r="H25" s="431"/>
      <c r="I25" s="434"/>
      <c r="J25" s="435"/>
      <c r="K25" s="437"/>
      <c r="L25" s="434"/>
      <c r="M25" s="417"/>
      <c r="N25" s="431"/>
      <c r="O25" s="434"/>
      <c r="P25" s="435"/>
      <c r="Q25" s="437"/>
      <c r="R25" s="434"/>
      <c r="S25" s="417"/>
      <c r="T25" s="427"/>
      <c r="U25" s="428"/>
      <c r="V25" s="428"/>
      <c r="W25" s="428"/>
      <c r="X25" s="428"/>
      <c r="Y25" s="429"/>
      <c r="Z25" s="431"/>
      <c r="AA25" s="434"/>
      <c r="AB25" s="435"/>
      <c r="AC25" s="437"/>
      <c r="AD25" s="434"/>
      <c r="AE25" s="417"/>
      <c r="AF25" s="415"/>
      <c r="AG25" s="417"/>
      <c r="AH25" s="415"/>
      <c r="AI25" s="417"/>
      <c r="AJ25" s="415"/>
      <c r="AK25" s="417"/>
      <c r="AL25" s="415"/>
      <c r="AM25" s="416"/>
      <c r="AN25" s="417"/>
      <c r="AO25" s="415"/>
      <c r="AP25" s="417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1.25" customHeight="1" x14ac:dyDescent="0.45">
      <c r="A26" s="455">
        <v>8</v>
      </c>
      <c r="B26" s="418" t="e">
        <f>#REF!</f>
        <v>#REF!</v>
      </c>
      <c r="C26" s="419"/>
      <c r="D26" s="419"/>
      <c r="E26" s="419"/>
      <c r="F26" s="419"/>
      <c r="G26" s="420"/>
      <c r="H26" s="430" t="str">
        <f t="shared" si="17"/>
        <v/>
      </c>
      <c r="I26" s="432" t="str">
        <f>IF(AD20="","",AD20)</f>
        <v/>
      </c>
      <c r="J26" s="433"/>
      <c r="K26" s="436" t="s">
        <v>17</v>
      </c>
      <c r="L26" s="432" t="str">
        <f>IF(AA20="","",AA20)</f>
        <v/>
      </c>
      <c r="M26" s="414"/>
      <c r="N26" s="430" t="str">
        <f>IF(OR(O26="",R26=""),"",IF(O26&gt;R26,"○",IF(O26=R26,"△","●")))</f>
        <v/>
      </c>
      <c r="O26" s="432" t="str">
        <f>IF(AD22="","",AD22)</f>
        <v/>
      </c>
      <c r="P26" s="433"/>
      <c r="Q26" s="436" t="s">
        <v>17</v>
      </c>
      <c r="R26" s="432" t="str">
        <f>IF(AA22="","",AA22)</f>
        <v/>
      </c>
      <c r="S26" s="414"/>
      <c r="T26" s="430" t="str">
        <f>IF(OR(U26="",X26=""),"",IF(U26&gt;X26,"○",IF(U26=X26,"△","●")))</f>
        <v/>
      </c>
      <c r="U26" s="432" t="str">
        <f>IF(AD24="","",AD24)</f>
        <v/>
      </c>
      <c r="V26" s="433"/>
      <c r="W26" s="436" t="s">
        <v>17</v>
      </c>
      <c r="X26" s="432" t="str">
        <f>IF(AA24="","",AA24)</f>
        <v/>
      </c>
      <c r="Y26" s="414"/>
      <c r="Z26" s="424"/>
      <c r="AA26" s="425"/>
      <c r="AB26" s="425"/>
      <c r="AC26" s="425"/>
      <c r="AD26" s="425"/>
      <c r="AE26" s="426"/>
      <c r="AF26" s="412" t="str">
        <f>IF(AND($J26="",$P26="",$V26="",$AB26=""),"",COUNTIF($I26:$AF26,"○")*3+COUNTIF($I26:$AF26,"△")*1)</f>
        <v/>
      </c>
      <c r="AG26" s="414"/>
      <c r="AH26" s="412" t="str">
        <f t="shared" ref="AH26" si="22">IF(AND($J26="",$P26="",$V26="",$AB26=""),"",SUM($J26,$P26,$V26,$AB26))</f>
        <v/>
      </c>
      <c r="AI26" s="414"/>
      <c r="AJ26" s="412" t="str">
        <f>IF(AND($M26="",$S26="",$Y26="",$AE26),"",SUM($M26,$S26,$Y26,$AE26))</f>
        <v/>
      </c>
      <c r="AK26" s="414"/>
      <c r="AL26" s="412" t="str">
        <f t="shared" ref="AL26" si="23">IF(OR(AH26="",AJ26=""),"",AH26-AJ26)</f>
        <v/>
      </c>
      <c r="AM26" s="413"/>
      <c r="AN26" s="414"/>
      <c r="AO26" s="412"/>
      <c r="AP26" s="414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1.25" customHeight="1" x14ac:dyDescent="0.45">
      <c r="A27" s="455"/>
      <c r="B27" s="421"/>
      <c r="C27" s="422"/>
      <c r="D27" s="422"/>
      <c r="E27" s="422"/>
      <c r="F27" s="422"/>
      <c r="G27" s="423"/>
      <c r="H27" s="431"/>
      <c r="I27" s="434"/>
      <c r="J27" s="435"/>
      <c r="K27" s="437"/>
      <c r="L27" s="434"/>
      <c r="M27" s="417"/>
      <c r="N27" s="431"/>
      <c r="O27" s="434"/>
      <c r="P27" s="435"/>
      <c r="Q27" s="437"/>
      <c r="R27" s="434"/>
      <c r="S27" s="417"/>
      <c r="T27" s="431"/>
      <c r="U27" s="434"/>
      <c r="V27" s="435"/>
      <c r="W27" s="437"/>
      <c r="X27" s="434"/>
      <c r="Y27" s="417"/>
      <c r="Z27" s="427"/>
      <c r="AA27" s="428"/>
      <c r="AB27" s="428"/>
      <c r="AC27" s="428"/>
      <c r="AD27" s="428"/>
      <c r="AE27" s="429"/>
      <c r="AF27" s="415"/>
      <c r="AG27" s="417"/>
      <c r="AH27" s="415"/>
      <c r="AI27" s="417"/>
      <c r="AJ27" s="415"/>
      <c r="AK27" s="417"/>
      <c r="AL27" s="415"/>
      <c r="AM27" s="416"/>
      <c r="AN27" s="417"/>
      <c r="AO27" s="415"/>
      <c r="AP27" s="417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8" ht="11.25" customHeight="1" x14ac:dyDescent="0.45">
      <c r="A28" s="99"/>
      <c r="B28" s="100"/>
      <c r="C28" s="100"/>
      <c r="D28" s="100"/>
      <c r="E28" s="100"/>
      <c r="F28" s="100"/>
      <c r="G28" s="100"/>
      <c r="H28" s="41"/>
      <c r="I28" s="99"/>
      <c r="J28" s="99"/>
      <c r="K28" s="99"/>
      <c r="L28" s="99"/>
      <c r="M28" s="99"/>
      <c r="N28" s="41"/>
      <c r="O28" s="99"/>
      <c r="P28" s="99"/>
      <c r="Q28" s="99"/>
      <c r="R28" s="99"/>
      <c r="S28" s="99"/>
      <c r="T28" s="41"/>
      <c r="U28" s="99"/>
      <c r="V28" s="99"/>
      <c r="W28" s="99"/>
      <c r="X28" s="99"/>
      <c r="Y28" s="99"/>
      <c r="Z28" s="41"/>
      <c r="AA28" s="41"/>
      <c r="AB28" s="41"/>
      <c r="AC28" s="41"/>
      <c r="AD28" s="41"/>
      <c r="AE28" s="41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1:68" ht="11.25" customHeight="1" x14ac:dyDescent="0.45">
      <c r="A29" s="99"/>
      <c r="B29" s="100"/>
      <c r="C29" s="100"/>
      <c r="D29" s="100"/>
      <c r="E29" s="100"/>
      <c r="F29" s="100"/>
      <c r="G29" s="100"/>
      <c r="H29" s="41"/>
      <c r="I29" s="99"/>
      <c r="J29" s="99"/>
      <c r="K29" s="99"/>
      <c r="L29" s="99"/>
      <c r="M29" s="99"/>
      <c r="N29" s="41"/>
      <c r="O29" s="99"/>
      <c r="P29" s="99"/>
      <c r="Q29" s="99"/>
      <c r="R29" s="99"/>
      <c r="S29" s="99"/>
      <c r="T29" s="41"/>
      <c r="U29" s="99"/>
      <c r="V29" s="99"/>
      <c r="W29" s="99"/>
      <c r="X29" s="99"/>
      <c r="Y29" s="99"/>
      <c r="Z29" s="41"/>
      <c r="AA29" s="41"/>
      <c r="AB29" s="41"/>
      <c r="AC29" s="41"/>
      <c r="AD29" s="41"/>
      <c r="AE29" s="41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68" ht="11.25" customHeight="1" x14ac:dyDescent="0.45">
      <c r="D30" s="447" t="s">
        <v>50</v>
      </c>
      <c r="E30" s="474"/>
      <c r="F30" s="474"/>
      <c r="G30" s="474"/>
      <c r="H30" s="447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7"/>
      <c r="W30" s="447" t="s">
        <v>176</v>
      </c>
      <c r="X30" s="448"/>
      <c r="Y30" s="448"/>
      <c r="Z30" s="449"/>
      <c r="AA30" s="447"/>
      <c r="AB30" s="448"/>
      <c r="AC30" s="448"/>
      <c r="AD30" s="448"/>
      <c r="AE30" s="448"/>
      <c r="AF30" s="448"/>
      <c r="AG30" s="448"/>
      <c r="AH30" s="448"/>
      <c r="AI30" s="448"/>
      <c r="AJ30" s="449"/>
      <c r="AR30" s="98">
        <v>2</v>
      </c>
    </row>
    <row r="31" spans="1:68" ht="11.25" customHeight="1" x14ac:dyDescent="0.45">
      <c r="D31" s="475"/>
      <c r="E31" s="476"/>
      <c r="F31" s="476"/>
      <c r="G31" s="476"/>
      <c r="H31" s="475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8"/>
      <c r="W31" s="450"/>
      <c r="X31" s="310"/>
      <c r="Y31" s="310"/>
      <c r="Z31" s="311"/>
      <c r="AA31" s="450"/>
      <c r="AB31" s="310"/>
      <c r="AC31" s="310"/>
      <c r="AD31" s="310"/>
      <c r="AE31" s="310"/>
      <c r="AF31" s="310"/>
      <c r="AG31" s="310"/>
      <c r="AH31" s="310"/>
      <c r="AI31" s="310"/>
      <c r="AJ31" s="311"/>
    </row>
    <row r="32" spans="1:68" ht="11.25" customHeight="1" x14ac:dyDescent="0.4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68" ht="11.25" customHeight="1" x14ac:dyDescent="0.45">
      <c r="B33" s="447" t="s">
        <v>172</v>
      </c>
      <c r="C33" s="448"/>
      <c r="D33" s="448"/>
      <c r="E33" s="448"/>
      <c r="F33" s="448"/>
      <c r="G33" s="449"/>
      <c r="H33" s="447"/>
      <c r="I33" s="448"/>
      <c r="J33" s="448"/>
      <c r="K33" s="448"/>
      <c r="L33" s="448"/>
      <c r="M33" s="449"/>
      <c r="N33" s="447"/>
      <c r="O33" s="448"/>
      <c r="P33" s="448"/>
      <c r="Q33" s="448"/>
      <c r="R33" s="448"/>
      <c r="S33" s="449"/>
      <c r="T33" s="447"/>
      <c r="U33" s="448"/>
      <c r="V33" s="448"/>
      <c r="W33" s="448"/>
      <c r="X33" s="448"/>
      <c r="Y33" s="449"/>
      <c r="Z33" s="447"/>
      <c r="AA33" s="448"/>
      <c r="AB33" s="448"/>
      <c r="AC33" s="448"/>
      <c r="AD33" s="448"/>
      <c r="AE33" s="449"/>
      <c r="AF33" s="447" t="s">
        <v>30</v>
      </c>
      <c r="AG33" s="449"/>
      <c r="AH33" s="447" t="s">
        <v>27</v>
      </c>
      <c r="AI33" s="449"/>
      <c r="AJ33" s="447" t="s">
        <v>31</v>
      </c>
      <c r="AK33" s="449"/>
      <c r="AL33" s="447" t="s">
        <v>32</v>
      </c>
      <c r="AM33" s="448"/>
      <c r="AN33" s="449"/>
      <c r="AO33" s="447" t="s">
        <v>33</v>
      </c>
      <c r="AP33" s="449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1:68" ht="11.25" customHeight="1" x14ac:dyDescent="0.45">
      <c r="B34" s="450"/>
      <c r="C34" s="310"/>
      <c r="D34" s="310"/>
      <c r="E34" s="310"/>
      <c r="F34" s="310"/>
      <c r="G34" s="311"/>
      <c r="H34" s="450"/>
      <c r="I34" s="310"/>
      <c r="J34" s="310"/>
      <c r="K34" s="310"/>
      <c r="L34" s="310"/>
      <c r="M34" s="311"/>
      <c r="N34" s="450"/>
      <c r="O34" s="310"/>
      <c r="P34" s="310"/>
      <c r="Q34" s="310"/>
      <c r="R34" s="310"/>
      <c r="S34" s="311"/>
      <c r="T34" s="450"/>
      <c r="U34" s="310"/>
      <c r="V34" s="310"/>
      <c r="W34" s="310"/>
      <c r="X34" s="310"/>
      <c r="Y34" s="311"/>
      <c r="Z34" s="450"/>
      <c r="AA34" s="310"/>
      <c r="AB34" s="310"/>
      <c r="AC34" s="310"/>
      <c r="AD34" s="310"/>
      <c r="AE34" s="311"/>
      <c r="AF34" s="450"/>
      <c r="AG34" s="311"/>
      <c r="AH34" s="450"/>
      <c r="AI34" s="311"/>
      <c r="AJ34" s="450"/>
      <c r="AK34" s="311"/>
      <c r="AL34" s="450"/>
      <c r="AM34" s="310"/>
      <c r="AN34" s="311"/>
      <c r="AO34" s="450"/>
      <c r="AP34" s="31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1:68" ht="11.25" customHeight="1" x14ac:dyDescent="0.45">
      <c r="A35" s="455">
        <v>1</v>
      </c>
      <c r="B35" s="460"/>
      <c r="C35" s="461"/>
      <c r="D35" s="461"/>
      <c r="E35" s="461"/>
      <c r="F35" s="461"/>
      <c r="G35" s="462"/>
      <c r="H35" s="466"/>
      <c r="I35" s="467"/>
      <c r="J35" s="467"/>
      <c r="K35" s="467"/>
      <c r="L35" s="467"/>
      <c r="M35" s="468"/>
      <c r="N35" s="453" t="s">
        <v>47</v>
      </c>
      <c r="O35" s="456"/>
      <c r="P35" s="457"/>
      <c r="Q35" s="451" t="s">
        <v>17</v>
      </c>
      <c r="R35" s="456"/>
      <c r="S35" s="449"/>
      <c r="T35" s="453" t="s">
        <v>47</v>
      </c>
      <c r="U35" s="456"/>
      <c r="V35" s="457"/>
      <c r="W35" s="451" t="s">
        <v>17</v>
      </c>
      <c r="X35" s="456"/>
      <c r="Y35" s="449"/>
      <c r="Z35" s="453" t="s">
        <v>47</v>
      </c>
      <c r="AA35" s="456"/>
      <c r="AB35" s="457"/>
      <c r="AC35" s="451" t="s">
        <v>17</v>
      </c>
      <c r="AD35" s="456"/>
      <c r="AE35" s="449"/>
      <c r="AF35" s="447"/>
      <c r="AG35" s="449"/>
      <c r="AH35" s="447"/>
      <c r="AI35" s="449"/>
      <c r="AJ35" s="447"/>
      <c r="AK35" s="449"/>
      <c r="AL35" s="447"/>
      <c r="AM35" s="448"/>
      <c r="AN35" s="449"/>
      <c r="AO35" s="412"/>
      <c r="AP35" s="414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1:68" ht="11.25" customHeight="1" x14ac:dyDescent="0.45">
      <c r="A36" s="455"/>
      <c r="B36" s="463"/>
      <c r="C36" s="464"/>
      <c r="D36" s="464"/>
      <c r="E36" s="464"/>
      <c r="F36" s="464"/>
      <c r="G36" s="465"/>
      <c r="H36" s="469"/>
      <c r="I36" s="470"/>
      <c r="J36" s="470"/>
      <c r="K36" s="470"/>
      <c r="L36" s="470"/>
      <c r="M36" s="471"/>
      <c r="N36" s="454"/>
      <c r="O36" s="458"/>
      <c r="P36" s="459"/>
      <c r="Q36" s="452"/>
      <c r="R36" s="458"/>
      <c r="S36" s="311"/>
      <c r="T36" s="454"/>
      <c r="U36" s="458"/>
      <c r="V36" s="459"/>
      <c r="W36" s="452"/>
      <c r="X36" s="458"/>
      <c r="Y36" s="311"/>
      <c r="Z36" s="454"/>
      <c r="AA36" s="458"/>
      <c r="AB36" s="459"/>
      <c r="AC36" s="452"/>
      <c r="AD36" s="458"/>
      <c r="AE36" s="311"/>
      <c r="AF36" s="450"/>
      <c r="AG36" s="311"/>
      <c r="AH36" s="450"/>
      <c r="AI36" s="311"/>
      <c r="AJ36" s="450"/>
      <c r="AK36" s="311"/>
      <c r="AL36" s="450"/>
      <c r="AM36" s="310"/>
      <c r="AN36" s="311"/>
      <c r="AO36" s="415"/>
      <c r="AP36" s="417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1:68" ht="11.25" customHeight="1" x14ac:dyDescent="0.45">
      <c r="A37" s="455">
        <v>2</v>
      </c>
      <c r="B37" s="460"/>
      <c r="C37" s="461"/>
      <c r="D37" s="461"/>
      <c r="E37" s="461"/>
      <c r="F37" s="461"/>
      <c r="G37" s="462"/>
      <c r="H37" s="453" t="s">
        <v>48</v>
      </c>
      <c r="I37" s="456"/>
      <c r="J37" s="457"/>
      <c r="K37" s="451" t="s">
        <v>17</v>
      </c>
      <c r="L37" s="456"/>
      <c r="M37" s="449"/>
      <c r="N37" s="466"/>
      <c r="O37" s="467"/>
      <c r="P37" s="467"/>
      <c r="Q37" s="467"/>
      <c r="R37" s="467"/>
      <c r="S37" s="468"/>
      <c r="T37" s="453" t="s">
        <v>48</v>
      </c>
      <c r="U37" s="456"/>
      <c r="V37" s="457"/>
      <c r="W37" s="451" t="s">
        <v>17</v>
      </c>
      <c r="X37" s="456"/>
      <c r="Y37" s="449"/>
      <c r="Z37" s="453" t="s">
        <v>47</v>
      </c>
      <c r="AA37" s="456"/>
      <c r="AB37" s="457"/>
      <c r="AC37" s="451" t="s">
        <v>17</v>
      </c>
      <c r="AD37" s="456"/>
      <c r="AE37" s="449"/>
      <c r="AF37" s="447"/>
      <c r="AG37" s="449"/>
      <c r="AH37" s="447"/>
      <c r="AI37" s="449"/>
      <c r="AJ37" s="447"/>
      <c r="AK37" s="449"/>
      <c r="AL37" s="447"/>
      <c r="AM37" s="448"/>
      <c r="AN37" s="449"/>
      <c r="AO37" s="412"/>
      <c r="AP37" s="414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ht="11.25" customHeight="1" x14ac:dyDescent="0.45">
      <c r="A38" s="455"/>
      <c r="B38" s="463"/>
      <c r="C38" s="464"/>
      <c r="D38" s="464"/>
      <c r="E38" s="464"/>
      <c r="F38" s="464"/>
      <c r="G38" s="465"/>
      <c r="H38" s="454"/>
      <c r="I38" s="458"/>
      <c r="J38" s="459"/>
      <c r="K38" s="452"/>
      <c r="L38" s="458"/>
      <c r="M38" s="311"/>
      <c r="N38" s="469"/>
      <c r="O38" s="470"/>
      <c r="P38" s="470"/>
      <c r="Q38" s="470"/>
      <c r="R38" s="470"/>
      <c r="S38" s="471"/>
      <c r="T38" s="454"/>
      <c r="U38" s="458"/>
      <c r="V38" s="459"/>
      <c r="W38" s="452"/>
      <c r="X38" s="458"/>
      <c r="Y38" s="311"/>
      <c r="Z38" s="454"/>
      <c r="AA38" s="458"/>
      <c r="AB38" s="459"/>
      <c r="AC38" s="452"/>
      <c r="AD38" s="458"/>
      <c r="AE38" s="311"/>
      <c r="AF38" s="450"/>
      <c r="AG38" s="311"/>
      <c r="AH38" s="450"/>
      <c r="AI38" s="311"/>
      <c r="AJ38" s="450"/>
      <c r="AK38" s="311"/>
      <c r="AL38" s="450"/>
      <c r="AM38" s="310"/>
      <c r="AN38" s="311"/>
      <c r="AO38" s="415"/>
      <c r="AP38" s="417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1:68" ht="11.25" customHeight="1" x14ac:dyDescent="0.45">
      <c r="A39" s="455">
        <v>3</v>
      </c>
      <c r="B39" s="460"/>
      <c r="C39" s="461"/>
      <c r="D39" s="461"/>
      <c r="E39" s="461"/>
      <c r="F39" s="461"/>
      <c r="G39" s="462"/>
      <c r="H39" s="453" t="s">
        <v>48</v>
      </c>
      <c r="I39" s="456"/>
      <c r="J39" s="457"/>
      <c r="K39" s="451" t="s">
        <v>17</v>
      </c>
      <c r="L39" s="456"/>
      <c r="M39" s="449"/>
      <c r="N39" s="453" t="s">
        <v>47</v>
      </c>
      <c r="O39" s="456"/>
      <c r="P39" s="457"/>
      <c r="Q39" s="451" t="s">
        <v>17</v>
      </c>
      <c r="R39" s="456"/>
      <c r="S39" s="449"/>
      <c r="T39" s="466"/>
      <c r="U39" s="467"/>
      <c r="V39" s="467"/>
      <c r="W39" s="467"/>
      <c r="X39" s="467"/>
      <c r="Y39" s="468"/>
      <c r="Z39" s="453" t="s">
        <v>47</v>
      </c>
      <c r="AA39" s="456"/>
      <c r="AB39" s="457"/>
      <c r="AC39" s="451" t="s">
        <v>17</v>
      </c>
      <c r="AD39" s="456"/>
      <c r="AE39" s="449"/>
      <c r="AF39" s="447"/>
      <c r="AG39" s="449"/>
      <c r="AH39" s="447"/>
      <c r="AI39" s="449"/>
      <c r="AJ39" s="447"/>
      <c r="AK39" s="449"/>
      <c r="AL39" s="447"/>
      <c r="AM39" s="448"/>
      <c r="AN39" s="449"/>
      <c r="AO39" s="412"/>
      <c r="AP39" s="414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</row>
    <row r="40" spans="1:68" ht="11.25" customHeight="1" x14ac:dyDescent="0.45">
      <c r="A40" s="455"/>
      <c r="B40" s="463"/>
      <c r="C40" s="464"/>
      <c r="D40" s="464"/>
      <c r="E40" s="464"/>
      <c r="F40" s="464"/>
      <c r="G40" s="465"/>
      <c r="H40" s="454"/>
      <c r="I40" s="458"/>
      <c r="J40" s="459"/>
      <c r="K40" s="452"/>
      <c r="L40" s="458"/>
      <c r="M40" s="311"/>
      <c r="N40" s="454"/>
      <c r="O40" s="458"/>
      <c r="P40" s="459"/>
      <c r="Q40" s="452"/>
      <c r="R40" s="458"/>
      <c r="S40" s="311"/>
      <c r="T40" s="469"/>
      <c r="U40" s="470"/>
      <c r="V40" s="470"/>
      <c r="W40" s="470"/>
      <c r="X40" s="470"/>
      <c r="Y40" s="471"/>
      <c r="Z40" s="454"/>
      <c r="AA40" s="458"/>
      <c r="AB40" s="459"/>
      <c r="AC40" s="452"/>
      <c r="AD40" s="458"/>
      <c r="AE40" s="311"/>
      <c r="AF40" s="450"/>
      <c r="AG40" s="311"/>
      <c r="AH40" s="450"/>
      <c r="AI40" s="311"/>
      <c r="AJ40" s="450"/>
      <c r="AK40" s="311"/>
      <c r="AL40" s="450"/>
      <c r="AM40" s="310"/>
      <c r="AN40" s="311"/>
      <c r="AO40" s="415"/>
      <c r="AP40" s="417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1:68" ht="11.25" customHeight="1" x14ac:dyDescent="0.45">
      <c r="A41" s="455">
        <v>4</v>
      </c>
      <c r="B41" s="460"/>
      <c r="C41" s="461"/>
      <c r="D41" s="461"/>
      <c r="E41" s="461"/>
      <c r="F41" s="461"/>
      <c r="G41" s="462"/>
      <c r="H41" s="453" t="s">
        <v>48</v>
      </c>
      <c r="I41" s="456"/>
      <c r="J41" s="457"/>
      <c r="K41" s="451" t="s">
        <v>17</v>
      </c>
      <c r="L41" s="456"/>
      <c r="M41" s="449"/>
      <c r="N41" s="453" t="s">
        <v>48</v>
      </c>
      <c r="O41" s="456"/>
      <c r="P41" s="457"/>
      <c r="Q41" s="451" t="s">
        <v>17</v>
      </c>
      <c r="R41" s="456"/>
      <c r="S41" s="449"/>
      <c r="T41" s="453" t="s">
        <v>48</v>
      </c>
      <c r="U41" s="456"/>
      <c r="V41" s="457"/>
      <c r="W41" s="451" t="s">
        <v>17</v>
      </c>
      <c r="X41" s="456"/>
      <c r="Y41" s="449"/>
      <c r="Z41" s="466"/>
      <c r="AA41" s="467"/>
      <c r="AB41" s="467"/>
      <c r="AC41" s="467"/>
      <c r="AD41" s="467"/>
      <c r="AE41" s="468"/>
      <c r="AF41" s="447"/>
      <c r="AG41" s="449"/>
      <c r="AH41" s="447"/>
      <c r="AI41" s="449"/>
      <c r="AJ41" s="447"/>
      <c r="AK41" s="449"/>
      <c r="AL41" s="447"/>
      <c r="AM41" s="448"/>
      <c r="AN41" s="449"/>
      <c r="AO41" s="412"/>
      <c r="AP41" s="414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1:68" ht="11.25" customHeight="1" x14ac:dyDescent="0.45">
      <c r="A42" s="455"/>
      <c r="B42" s="463"/>
      <c r="C42" s="464"/>
      <c r="D42" s="464"/>
      <c r="E42" s="464"/>
      <c r="F42" s="464"/>
      <c r="G42" s="465"/>
      <c r="H42" s="454"/>
      <c r="I42" s="458"/>
      <c r="J42" s="459"/>
      <c r="K42" s="452"/>
      <c r="L42" s="458"/>
      <c r="M42" s="311"/>
      <c r="N42" s="454"/>
      <c r="O42" s="458"/>
      <c r="P42" s="459"/>
      <c r="Q42" s="452"/>
      <c r="R42" s="458"/>
      <c r="S42" s="311"/>
      <c r="T42" s="454"/>
      <c r="U42" s="458"/>
      <c r="V42" s="459"/>
      <c r="W42" s="452"/>
      <c r="X42" s="458"/>
      <c r="Y42" s="311"/>
      <c r="Z42" s="469"/>
      <c r="AA42" s="470"/>
      <c r="AB42" s="470"/>
      <c r="AC42" s="470"/>
      <c r="AD42" s="470"/>
      <c r="AE42" s="471"/>
      <c r="AF42" s="450"/>
      <c r="AG42" s="311"/>
      <c r="AH42" s="450"/>
      <c r="AI42" s="311"/>
      <c r="AJ42" s="450"/>
      <c r="AK42" s="311"/>
      <c r="AL42" s="450"/>
      <c r="AM42" s="310"/>
      <c r="AN42" s="311"/>
      <c r="AO42" s="415"/>
      <c r="AP42" s="417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68" ht="11.25" customHeight="1" x14ac:dyDescent="0.45"/>
    <row r="44" spans="1:68" ht="11.25" customHeight="1" x14ac:dyDescent="0.45">
      <c r="B44" s="447" t="s">
        <v>8</v>
      </c>
      <c r="C44" s="448"/>
      <c r="D44" s="448"/>
      <c r="E44" s="448"/>
      <c r="F44" s="448"/>
      <c r="G44" s="449"/>
      <c r="H44" s="447"/>
      <c r="I44" s="448"/>
      <c r="J44" s="448"/>
      <c r="K44" s="448"/>
      <c r="L44" s="448"/>
      <c r="M44" s="449"/>
      <c r="N44" s="447"/>
      <c r="O44" s="448"/>
      <c r="P44" s="448"/>
      <c r="Q44" s="448"/>
      <c r="R44" s="448"/>
      <c r="S44" s="449"/>
      <c r="T44" s="447"/>
      <c r="U44" s="448"/>
      <c r="V44" s="448"/>
      <c r="W44" s="448"/>
      <c r="X44" s="448"/>
      <c r="Y44" s="449"/>
      <c r="Z44" s="447"/>
      <c r="AA44" s="448"/>
      <c r="AB44" s="448"/>
      <c r="AC44" s="448"/>
      <c r="AD44" s="448"/>
      <c r="AE44" s="449"/>
      <c r="AF44" s="447" t="s">
        <v>30</v>
      </c>
      <c r="AG44" s="449"/>
      <c r="AH44" s="447" t="s">
        <v>27</v>
      </c>
      <c r="AI44" s="449"/>
      <c r="AJ44" s="447" t="s">
        <v>31</v>
      </c>
      <c r="AK44" s="449"/>
      <c r="AL44" s="447" t="s">
        <v>32</v>
      </c>
      <c r="AM44" s="448"/>
      <c r="AN44" s="449"/>
      <c r="AO44" s="447" t="s">
        <v>33</v>
      </c>
      <c r="AP44" s="449"/>
    </row>
    <row r="45" spans="1:68" ht="11.25" customHeight="1" x14ac:dyDescent="0.45">
      <c r="B45" s="450"/>
      <c r="C45" s="310"/>
      <c r="D45" s="310"/>
      <c r="E45" s="310"/>
      <c r="F45" s="310"/>
      <c r="G45" s="311"/>
      <c r="H45" s="450"/>
      <c r="I45" s="310"/>
      <c r="J45" s="310"/>
      <c r="K45" s="310"/>
      <c r="L45" s="310"/>
      <c r="M45" s="311"/>
      <c r="N45" s="450"/>
      <c r="O45" s="310"/>
      <c r="P45" s="310"/>
      <c r="Q45" s="310"/>
      <c r="R45" s="310"/>
      <c r="S45" s="311"/>
      <c r="T45" s="450"/>
      <c r="U45" s="310"/>
      <c r="V45" s="310"/>
      <c r="W45" s="310"/>
      <c r="X45" s="310"/>
      <c r="Y45" s="311"/>
      <c r="Z45" s="450"/>
      <c r="AA45" s="310"/>
      <c r="AB45" s="310"/>
      <c r="AC45" s="310"/>
      <c r="AD45" s="310"/>
      <c r="AE45" s="311"/>
      <c r="AF45" s="450"/>
      <c r="AG45" s="311"/>
      <c r="AH45" s="450"/>
      <c r="AI45" s="311"/>
      <c r="AJ45" s="450"/>
      <c r="AK45" s="311"/>
      <c r="AL45" s="450"/>
      <c r="AM45" s="310"/>
      <c r="AN45" s="311"/>
      <c r="AO45" s="450"/>
      <c r="AP45" s="311"/>
    </row>
    <row r="46" spans="1:68" ht="11.25" customHeight="1" x14ac:dyDescent="0.45">
      <c r="A46" s="455">
        <v>5</v>
      </c>
      <c r="B46" s="460"/>
      <c r="C46" s="461"/>
      <c r="D46" s="461"/>
      <c r="E46" s="461"/>
      <c r="F46" s="461"/>
      <c r="G46" s="462"/>
      <c r="H46" s="466"/>
      <c r="I46" s="467"/>
      <c r="J46" s="467"/>
      <c r="K46" s="467"/>
      <c r="L46" s="467"/>
      <c r="M46" s="468"/>
      <c r="N46" s="453" t="s">
        <v>48</v>
      </c>
      <c r="O46" s="456"/>
      <c r="P46" s="457"/>
      <c r="Q46" s="451" t="s">
        <v>17</v>
      </c>
      <c r="R46" s="456"/>
      <c r="S46" s="449"/>
      <c r="T46" s="453" t="s">
        <v>49</v>
      </c>
      <c r="U46" s="456"/>
      <c r="V46" s="457"/>
      <c r="W46" s="451" t="s">
        <v>17</v>
      </c>
      <c r="X46" s="456"/>
      <c r="Y46" s="449"/>
      <c r="Z46" s="453" t="s">
        <v>48</v>
      </c>
      <c r="AA46" s="456"/>
      <c r="AB46" s="457"/>
      <c r="AC46" s="451" t="s">
        <v>17</v>
      </c>
      <c r="AD46" s="456"/>
      <c r="AE46" s="449"/>
      <c r="AF46" s="447"/>
      <c r="AG46" s="449"/>
      <c r="AH46" s="447"/>
      <c r="AI46" s="449"/>
      <c r="AJ46" s="447"/>
      <c r="AK46" s="449"/>
      <c r="AL46" s="447"/>
      <c r="AM46" s="448"/>
      <c r="AN46" s="449"/>
      <c r="AO46" s="412"/>
      <c r="AP46" s="414"/>
    </row>
    <row r="47" spans="1:68" ht="11.25" customHeight="1" x14ac:dyDescent="0.45">
      <c r="A47" s="455"/>
      <c r="B47" s="463"/>
      <c r="C47" s="464"/>
      <c r="D47" s="464"/>
      <c r="E47" s="464"/>
      <c r="F47" s="464"/>
      <c r="G47" s="465"/>
      <c r="H47" s="469"/>
      <c r="I47" s="470"/>
      <c r="J47" s="470"/>
      <c r="K47" s="470"/>
      <c r="L47" s="470"/>
      <c r="M47" s="471"/>
      <c r="N47" s="454"/>
      <c r="O47" s="458"/>
      <c r="P47" s="459"/>
      <c r="Q47" s="452"/>
      <c r="R47" s="458"/>
      <c r="S47" s="311"/>
      <c r="T47" s="454"/>
      <c r="U47" s="458"/>
      <c r="V47" s="459"/>
      <c r="W47" s="452"/>
      <c r="X47" s="458"/>
      <c r="Y47" s="311"/>
      <c r="Z47" s="454"/>
      <c r="AA47" s="458"/>
      <c r="AB47" s="459"/>
      <c r="AC47" s="452"/>
      <c r="AD47" s="458"/>
      <c r="AE47" s="311"/>
      <c r="AF47" s="450"/>
      <c r="AG47" s="311"/>
      <c r="AH47" s="450"/>
      <c r="AI47" s="311"/>
      <c r="AJ47" s="450"/>
      <c r="AK47" s="311"/>
      <c r="AL47" s="450"/>
      <c r="AM47" s="310"/>
      <c r="AN47" s="311"/>
      <c r="AO47" s="415"/>
      <c r="AP47" s="417"/>
    </row>
    <row r="48" spans="1:68" ht="11.25" customHeight="1" x14ac:dyDescent="0.45">
      <c r="A48" s="455">
        <v>6</v>
      </c>
      <c r="B48" s="460"/>
      <c r="C48" s="461"/>
      <c r="D48" s="461"/>
      <c r="E48" s="461"/>
      <c r="F48" s="461"/>
      <c r="G48" s="462"/>
      <c r="H48" s="453" t="s">
        <v>47</v>
      </c>
      <c r="I48" s="456"/>
      <c r="J48" s="457"/>
      <c r="K48" s="451" t="s">
        <v>17</v>
      </c>
      <c r="L48" s="456"/>
      <c r="M48" s="449"/>
      <c r="N48" s="466"/>
      <c r="O48" s="467"/>
      <c r="P48" s="467"/>
      <c r="Q48" s="467"/>
      <c r="R48" s="467"/>
      <c r="S48" s="468"/>
      <c r="T48" s="453" t="s">
        <v>47</v>
      </c>
      <c r="U48" s="456"/>
      <c r="V48" s="457"/>
      <c r="W48" s="451" t="s">
        <v>17</v>
      </c>
      <c r="X48" s="456"/>
      <c r="Y48" s="449"/>
      <c r="Z48" s="453" t="s">
        <v>47</v>
      </c>
      <c r="AA48" s="456"/>
      <c r="AB48" s="457"/>
      <c r="AC48" s="451" t="s">
        <v>17</v>
      </c>
      <c r="AD48" s="456"/>
      <c r="AE48" s="449"/>
      <c r="AF48" s="447"/>
      <c r="AG48" s="449"/>
      <c r="AH48" s="447"/>
      <c r="AI48" s="449"/>
      <c r="AJ48" s="447"/>
      <c r="AK48" s="449"/>
      <c r="AL48" s="447"/>
      <c r="AM48" s="448"/>
      <c r="AN48" s="449"/>
      <c r="AO48" s="412"/>
      <c r="AP48" s="414"/>
    </row>
    <row r="49" spans="1:68" ht="11.25" customHeight="1" x14ac:dyDescent="0.45">
      <c r="A49" s="455"/>
      <c r="B49" s="463"/>
      <c r="C49" s="464"/>
      <c r="D49" s="464"/>
      <c r="E49" s="464"/>
      <c r="F49" s="464"/>
      <c r="G49" s="465"/>
      <c r="H49" s="454"/>
      <c r="I49" s="458"/>
      <c r="J49" s="459"/>
      <c r="K49" s="452"/>
      <c r="L49" s="458"/>
      <c r="M49" s="311"/>
      <c r="N49" s="469"/>
      <c r="O49" s="470"/>
      <c r="P49" s="470"/>
      <c r="Q49" s="470"/>
      <c r="R49" s="470"/>
      <c r="S49" s="471"/>
      <c r="T49" s="454"/>
      <c r="U49" s="458"/>
      <c r="V49" s="459"/>
      <c r="W49" s="452"/>
      <c r="X49" s="458"/>
      <c r="Y49" s="311"/>
      <c r="Z49" s="454"/>
      <c r="AA49" s="458"/>
      <c r="AB49" s="459"/>
      <c r="AC49" s="452"/>
      <c r="AD49" s="458"/>
      <c r="AE49" s="311"/>
      <c r="AF49" s="450"/>
      <c r="AG49" s="311"/>
      <c r="AH49" s="450"/>
      <c r="AI49" s="311"/>
      <c r="AJ49" s="450"/>
      <c r="AK49" s="311"/>
      <c r="AL49" s="450"/>
      <c r="AM49" s="310"/>
      <c r="AN49" s="311"/>
      <c r="AO49" s="415"/>
      <c r="AP49" s="417"/>
    </row>
    <row r="50" spans="1:68" ht="11.25" customHeight="1" x14ac:dyDescent="0.45">
      <c r="A50" s="455">
        <v>7</v>
      </c>
      <c r="B50" s="460"/>
      <c r="C50" s="461"/>
      <c r="D50" s="461"/>
      <c r="E50" s="461"/>
      <c r="F50" s="461"/>
      <c r="G50" s="462"/>
      <c r="H50" s="453" t="s">
        <v>49</v>
      </c>
      <c r="I50" s="456"/>
      <c r="J50" s="457"/>
      <c r="K50" s="451" t="s">
        <v>17</v>
      </c>
      <c r="L50" s="456"/>
      <c r="M50" s="449"/>
      <c r="N50" s="453" t="s">
        <v>48</v>
      </c>
      <c r="O50" s="456"/>
      <c r="P50" s="457"/>
      <c r="Q50" s="451" t="s">
        <v>17</v>
      </c>
      <c r="R50" s="456"/>
      <c r="S50" s="449"/>
      <c r="T50" s="466"/>
      <c r="U50" s="467"/>
      <c r="V50" s="467"/>
      <c r="W50" s="467"/>
      <c r="X50" s="467"/>
      <c r="Y50" s="468"/>
      <c r="Z50" s="453" t="s">
        <v>49</v>
      </c>
      <c r="AA50" s="456"/>
      <c r="AB50" s="457"/>
      <c r="AC50" s="451" t="s">
        <v>17</v>
      </c>
      <c r="AD50" s="456"/>
      <c r="AE50" s="449"/>
      <c r="AF50" s="447"/>
      <c r="AG50" s="449"/>
      <c r="AH50" s="447"/>
      <c r="AI50" s="449"/>
      <c r="AJ50" s="447"/>
      <c r="AK50" s="449"/>
      <c r="AL50" s="447"/>
      <c r="AM50" s="448"/>
      <c r="AN50" s="449"/>
      <c r="AO50" s="412"/>
      <c r="AP50" s="414"/>
    </row>
    <row r="51" spans="1:68" ht="11.25" customHeight="1" x14ac:dyDescent="0.45">
      <c r="A51" s="455"/>
      <c r="B51" s="463"/>
      <c r="C51" s="464"/>
      <c r="D51" s="464"/>
      <c r="E51" s="464"/>
      <c r="F51" s="464"/>
      <c r="G51" s="465"/>
      <c r="H51" s="454"/>
      <c r="I51" s="458"/>
      <c r="J51" s="459"/>
      <c r="K51" s="452"/>
      <c r="L51" s="458"/>
      <c r="M51" s="311"/>
      <c r="N51" s="454"/>
      <c r="O51" s="458"/>
      <c r="P51" s="459"/>
      <c r="Q51" s="452"/>
      <c r="R51" s="458"/>
      <c r="S51" s="311"/>
      <c r="T51" s="469"/>
      <c r="U51" s="470"/>
      <c r="V51" s="470"/>
      <c r="W51" s="470"/>
      <c r="X51" s="470"/>
      <c r="Y51" s="471"/>
      <c r="Z51" s="454"/>
      <c r="AA51" s="458"/>
      <c r="AB51" s="459"/>
      <c r="AC51" s="452"/>
      <c r="AD51" s="458"/>
      <c r="AE51" s="311"/>
      <c r="AF51" s="450"/>
      <c r="AG51" s="311"/>
      <c r="AH51" s="450"/>
      <c r="AI51" s="311"/>
      <c r="AJ51" s="450"/>
      <c r="AK51" s="311"/>
      <c r="AL51" s="450"/>
      <c r="AM51" s="310"/>
      <c r="AN51" s="311"/>
      <c r="AO51" s="415"/>
      <c r="AP51" s="417"/>
    </row>
    <row r="52" spans="1:68" ht="11.25" customHeight="1" x14ac:dyDescent="0.45">
      <c r="A52" s="455">
        <v>8</v>
      </c>
      <c r="B52" s="460"/>
      <c r="C52" s="461"/>
      <c r="D52" s="461"/>
      <c r="E52" s="461"/>
      <c r="F52" s="461"/>
      <c r="G52" s="462"/>
      <c r="H52" s="453" t="s">
        <v>47</v>
      </c>
      <c r="I52" s="456"/>
      <c r="J52" s="457"/>
      <c r="K52" s="451" t="s">
        <v>17</v>
      </c>
      <c r="L52" s="456"/>
      <c r="M52" s="449"/>
      <c r="N52" s="453" t="s">
        <v>48</v>
      </c>
      <c r="O52" s="456"/>
      <c r="P52" s="457"/>
      <c r="Q52" s="451" t="s">
        <v>17</v>
      </c>
      <c r="R52" s="456"/>
      <c r="S52" s="449"/>
      <c r="T52" s="453" t="s">
        <v>49</v>
      </c>
      <c r="U52" s="456"/>
      <c r="V52" s="457"/>
      <c r="W52" s="451" t="s">
        <v>17</v>
      </c>
      <c r="X52" s="456"/>
      <c r="Y52" s="449"/>
      <c r="Z52" s="466"/>
      <c r="AA52" s="467"/>
      <c r="AB52" s="467"/>
      <c r="AC52" s="467"/>
      <c r="AD52" s="467"/>
      <c r="AE52" s="468"/>
      <c r="AF52" s="447"/>
      <c r="AG52" s="449"/>
      <c r="AH52" s="447"/>
      <c r="AI52" s="449"/>
      <c r="AJ52" s="447"/>
      <c r="AK52" s="449"/>
      <c r="AL52" s="447"/>
      <c r="AM52" s="448"/>
      <c r="AN52" s="449"/>
      <c r="AO52" s="412"/>
      <c r="AP52" s="414"/>
    </row>
    <row r="53" spans="1:68" ht="11.25" customHeight="1" x14ac:dyDescent="0.45">
      <c r="A53" s="455"/>
      <c r="B53" s="463"/>
      <c r="C53" s="464"/>
      <c r="D53" s="464"/>
      <c r="E53" s="464"/>
      <c r="F53" s="464"/>
      <c r="G53" s="465"/>
      <c r="H53" s="454"/>
      <c r="I53" s="458"/>
      <c r="J53" s="459"/>
      <c r="K53" s="452"/>
      <c r="L53" s="458"/>
      <c r="M53" s="311"/>
      <c r="N53" s="454"/>
      <c r="O53" s="458"/>
      <c r="P53" s="459"/>
      <c r="Q53" s="452"/>
      <c r="R53" s="458"/>
      <c r="S53" s="311"/>
      <c r="T53" s="454"/>
      <c r="U53" s="458"/>
      <c r="V53" s="459"/>
      <c r="W53" s="452"/>
      <c r="X53" s="458"/>
      <c r="Y53" s="311"/>
      <c r="Z53" s="469"/>
      <c r="AA53" s="470"/>
      <c r="AB53" s="470"/>
      <c r="AC53" s="470"/>
      <c r="AD53" s="470"/>
      <c r="AE53" s="471"/>
      <c r="AF53" s="450"/>
      <c r="AG53" s="311"/>
      <c r="AH53" s="450"/>
      <c r="AI53" s="311"/>
      <c r="AJ53" s="450"/>
      <c r="AK53" s="311"/>
      <c r="AL53" s="450"/>
      <c r="AM53" s="310"/>
      <c r="AN53" s="311"/>
      <c r="AO53" s="415"/>
      <c r="AP53" s="417"/>
    </row>
    <row r="54" spans="1:68" ht="11.25" customHeight="1" x14ac:dyDescent="0.4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</row>
    <row r="55" spans="1:68" ht="11.25" customHeight="1" x14ac:dyDescent="0.4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</row>
    <row r="56" spans="1:68" ht="11.25" customHeight="1" x14ac:dyDescent="0.45">
      <c r="D56" s="447" t="s">
        <v>50</v>
      </c>
      <c r="E56" s="474"/>
      <c r="F56" s="474"/>
      <c r="G56" s="474"/>
      <c r="H56" s="447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7"/>
      <c r="W56" s="447" t="s">
        <v>176</v>
      </c>
      <c r="X56" s="448"/>
      <c r="Y56" s="448"/>
      <c r="Z56" s="449"/>
      <c r="AA56" s="447"/>
      <c r="AB56" s="448"/>
      <c r="AC56" s="448"/>
      <c r="AD56" s="448"/>
      <c r="AE56" s="448"/>
      <c r="AF56" s="448"/>
      <c r="AG56" s="448"/>
      <c r="AH56" s="448"/>
      <c r="AI56" s="448"/>
      <c r="AJ56" s="449"/>
      <c r="AR56" s="98">
        <v>3</v>
      </c>
    </row>
    <row r="57" spans="1:68" ht="11.25" customHeight="1" x14ac:dyDescent="0.45">
      <c r="D57" s="475"/>
      <c r="E57" s="476"/>
      <c r="F57" s="476"/>
      <c r="G57" s="476"/>
      <c r="H57" s="475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8"/>
      <c r="W57" s="450"/>
      <c r="X57" s="310"/>
      <c r="Y57" s="310"/>
      <c r="Z57" s="311"/>
      <c r="AA57" s="450"/>
      <c r="AB57" s="310"/>
      <c r="AC57" s="310"/>
      <c r="AD57" s="310"/>
      <c r="AE57" s="310"/>
      <c r="AF57" s="310"/>
      <c r="AG57" s="310"/>
      <c r="AH57" s="310"/>
      <c r="AI57" s="310"/>
      <c r="AJ57" s="311"/>
    </row>
    <row r="58" spans="1:68" ht="11.25" customHeight="1" x14ac:dyDescent="0.4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68" ht="11.25" customHeight="1" x14ac:dyDescent="0.45">
      <c r="B59" s="447" t="s">
        <v>173</v>
      </c>
      <c r="C59" s="448"/>
      <c r="D59" s="448"/>
      <c r="E59" s="448"/>
      <c r="F59" s="448"/>
      <c r="G59" s="449"/>
      <c r="H59" s="447"/>
      <c r="I59" s="448"/>
      <c r="J59" s="448"/>
      <c r="K59" s="448"/>
      <c r="L59" s="448"/>
      <c r="M59" s="449"/>
      <c r="N59" s="447"/>
      <c r="O59" s="448"/>
      <c r="P59" s="448"/>
      <c r="Q59" s="448"/>
      <c r="R59" s="448"/>
      <c r="S59" s="449"/>
      <c r="T59" s="447"/>
      <c r="U59" s="448"/>
      <c r="V59" s="448"/>
      <c r="W59" s="448"/>
      <c r="X59" s="448"/>
      <c r="Y59" s="449"/>
      <c r="Z59" s="447"/>
      <c r="AA59" s="448"/>
      <c r="AB59" s="448"/>
      <c r="AC59" s="448"/>
      <c r="AD59" s="448"/>
      <c r="AE59" s="449"/>
      <c r="AF59" s="447" t="s">
        <v>30</v>
      </c>
      <c r="AG59" s="449"/>
      <c r="AH59" s="447" t="s">
        <v>27</v>
      </c>
      <c r="AI59" s="449"/>
      <c r="AJ59" s="447" t="s">
        <v>31</v>
      </c>
      <c r="AK59" s="449"/>
      <c r="AL59" s="447" t="s">
        <v>32</v>
      </c>
      <c r="AM59" s="448"/>
      <c r="AN59" s="449"/>
      <c r="AO59" s="447" t="s">
        <v>33</v>
      </c>
      <c r="AP59" s="449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</row>
    <row r="60" spans="1:68" ht="11.25" customHeight="1" x14ac:dyDescent="0.45">
      <c r="B60" s="450"/>
      <c r="C60" s="310"/>
      <c r="D60" s="310"/>
      <c r="E60" s="310"/>
      <c r="F60" s="310"/>
      <c r="G60" s="311"/>
      <c r="H60" s="450"/>
      <c r="I60" s="310"/>
      <c r="J60" s="310"/>
      <c r="K60" s="310"/>
      <c r="L60" s="310"/>
      <c r="M60" s="311"/>
      <c r="N60" s="450"/>
      <c r="O60" s="310"/>
      <c r="P60" s="310"/>
      <c r="Q60" s="310"/>
      <c r="R60" s="310"/>
      <c r="S60" s="311"/>
      <c r="T60" s="450"/>
      <c r="U60" s="310"/>
      <c r="V60" s="310"/>
      <c r="W60" s="310"/>
      <c r="X60" s="310"/>
      <c r="Y60" s="311"/>
      <c r="Z60" s="450"/>
      <c r="AA60" s="310"/>
      <c r="AB60" s="310"/>
      <c r="AC60" s="310"/>
      <c r="AD60" s="310"/>
      <c r="AE60" s="311"/>
      <c r="AF60" s="450"/>
      <c r="AG60" s="311"/>
      <c r="AH60" s="450"/>
      <c r="AI60" s="311"/>
      <c r="AJ60" s="450"/>
      <c r="AK60" s="311"/>
      <c r="AL60" s="450"/>
      <c r="AM60" s="310"/>
      <c r="AN60" s="311"/>
      <c r="AO60" s="450"/>
      <c r="AP60" s="31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</row>
    <row r="61" spans="1:68" ht="11.25" customHeight="1" x14ac:dyDescent="0.45">
      <c r="A61" s="455">
        <v>1</v>
      </c>
      <c r="B61" s="460"/>
      <c r="C61" s="461"/>
      <c r="D61" s="461"/>
      <c r="E61" s="461"/>
      <c r="F61" s="461"/>
      <c r="G61" s="462"/>
      <c r="H61" s="466"/>
      <c r="I61" s="467"/>
      <c r="J61" s="467"/>
      <c r="K61" s="467"/>
      <c r="L61" s="467"/>
      <c r="M61" s="468"/>
      <c r="N61" s="453" t="s">
        <v>47</v>
      </c>
      <c r="O61" s="456"/>
      <c r="P61" s="457"/>
      <c r="Q61" s="451" t="s">
        <v>17</v>
      </c>
      <c r="R61" s="456"/>
      <c r="S61" s="449"/>
      <c r="T61" s="453" t="s">
        <v>47</v>
      </c>
      <c r="U61" s="456"/>
      <c r="V61" s="457"/>
      <c r="W61" s="451" t="s">
        <v>17</v>
      </c>
      <c r="X61" s="456"/>
      <c r="Y61" s="449"/>
      <c r="Z61" s="453" t="s">
        <v>47</v>
      </c>
      <c r="AA61" s="456"/>
      <c r="AB61" s="457"/>
      <c r="AC61" s="451" t="s">
        <v>17</v>
      </c>
      <c r="AD61" s="456"/>
      <c r="AE61" s="449"/>
      <c r="AF61" s="447"/>
      <c r="AG61" s="449"/>
      <c r="AH61" s="447"/>
      <c r="AI61" s="449"/>
      <c r="AJ61" s="447"/>
      <c r="AK61" s="449"/>
      <c r="AL61" s="447"/>
      <c r="AM61" s="448"/>
      <c r="AN61" s="449"/>
      <c r="AO61" s="412"/>
      <c r="AP61" s="414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</row>
    <row r="62" spans="1:68" ht="11.25" customHeight="1" x14ac:dyDescent="0.45">
      <c r="A62" s="455"/>
      <c r="B62" s="463"/>
      <c r="C62" s="464"/>
      <c r="D62" s="464"/>
      <c r="E62" s="464"/>
      <c r="F62" s="464"/>
      <c r="G62" s="465"/>
      <c r="H62" s="469"/>
      <c r="I62" s="470"/>
      <c r="J62" s="470"/>
      <c r="K62" s="470"/>
      <c r="L62" s="470"/>
      <c r="M62" s="471"/>
      <c r="N62" s="454"/>
      <c r="O62" s="458"/>
      <c r="P62" s="459"/>
      <c r="Q62" s="452"/>
      <c r="R62" s="458"/>
      <c r="S62" s="311"/>
      <c r="T62" s="454"/>
      <c r="U62" s="458"/>
      <c r="V62" s="459"/>
      <c r="W62" s="452"/>
      <c r="X62" s="458"/>
      <c r="Y62" s="311"/>
      <c r="Z62" s="454"/>
      <c r="AA62" s="458"/>
      <c r="AB62" s="459"/>
      <c r="AC62" s="452"/>
      <c r="AD62" s="458"/>
      <c r="AE62" s="311"/>
      <c r="AF62" s="450"/>
      <c r="AG62" s="311"/>
      <c r="AH62" s="450"/>
      <c r="AI62" s="311"/>
      <c r="AJ62" s="450"/>
      <c r="AK62" s="311"/>
      <c r="AL62" s="450"/>
      <c r="AM62" s="310"/>
      <c r="AN62" s="311"/>
      <c r="AO62" s="415"/>
      <c r="AP62" s="41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</row>
    <row r="63" spans="1:68" ht="11.25" customHeight="1" x14ac:dyDescent="0.45">
      <c r="A63" s="455">
        <v>2</v>
      </c>
      <c r="B63" s="460"/>
      <c r="C63" s="461"/>
      <c r="D63" s="461"/>
      <c r="E63" s="461"/>
      <c r="F63" s="461"/>
      <c r="G63" s="462"/>
      <c r="H63" s="453" t="s">
        <v>48</v>
      </c>
      <c r="I63" s="456"/>
      <c r="J63" s="457"/>
      <c r="K63" s="451" t="s">
        <v>17</v>
      </c>
      <c r="L63" s="456"/>
      <c r="M63" s="449"/>
      <c r="N63" s="466"/>
      <c r="O63" s="467"/>
      <c r="P63" s="467"/>
      <c r="Q63" s="467"/>
      <c r="R63" s="467"/>
      <c r="S63" s="468"/>
      <c r="T63" s="453" t="s">
        <v>48</v>
      </c>
      <c r="U63" s="456"/>
      <c r="V63" s="457"/>
      <c r="W63" s="451" t="s">
        <v>17</v>
      </c>
      <c r="X63" s="456"/>
      <c r="Y63" s="449"/>
      <c r="Z63" s="453" t="s">
        <v>47</v>
      </c>
      <c r="AA63" s="456"/>
      <c r="AB63" s="457"/>
      <c r="AC63" s="451" t="s">
        <v>17</v>
      </c>
      <c r="AD63" s="456"/>
      <c r="AE63" s="449"/>
      <c r="AF63" s="447"/>
      <c r="AG63" s="449"/>
      <c r="AH63" s="447"/>
      <c r="AI63" s="449"/>
      <c r="AJ63" s="447"/>
      <c r="AK63" s="449"/>
      <c r="AL63" s="447"/>
      <c r="AM63" s="448"/>
      <c r="AN63" s="449"/>
      <c r="AO63" s="412"/>
      <c r="AP63" s="414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</row>
    <row r="64" spans="1:68" ht="11.25" customHeight="1" x14ac:dyDescent="0.45">
      <c r="A64" s="455"/>
      <c r="B64" s="463"/>
      <c r="C64" s="464"/>
      <c r="D64" s="464"/>
      <c r="E64" s="464"/>
      <c r="F64" s="464"/>
      <c r="G64" s="465"/>
      <c r="H64" s="454"/>
      <c r="I64" s="458"/>
      <c r="J64" s="459"/>
      <c r="K64" s="452"/>
      <c r="L64" s="458"/>
      <c r="M64" s="311"/>
      <c r="N64" s="469"/>
      <c r="O64" s="470"/>
      <c r="P64" s="470"/>
      <c r="Q64" s="470"/>
      <c r="R64" s="470"/>
      <c r="S64" s="471"/>
      <c r="T64" s="454"/>
      <c r="U64" s="458"/>
      <c r="V64" s="459"/>
      <c r="W64" s="452"/>
      <c r="X64" s="458"/>
      <c r="Y64" s="311"/>
      <c r="Z64" s="454"/>
      <c r="AA64" s="458"/>
      <c r="AB64" s="459"/>
      <c r="AC64" s="452"/>
      <c r="AD64" s="458"/>
      <c r="AE64" s="311"/>
      <c r="AF64" s="450"/>
      <c r="AG64" s="311"/>
      <c r="AH64" s="450"/>
      <c r="AI64" s="311"/>
      <c r="AJ64" s="450"/>
      <c r="AK64" s="311"/>
      <c r="AL64" s="450"/>
      <c r="AM64" s="310"/>
      <c r="AN64" s="311"/>
      <c r="AO64" s="415"/>
      <c r="AP64" s="41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</row>
    <row r="65" spans="1:68" ht="11.25" customHeight="1" x14ac:dyDescent="0.45">
      <c r="A65" s="455">
        <v>3</v>
      </c>
      <c r="B65" s="460"/>
      <c r="C65" s="461"/>
      <c r="D65" s="461"/>
      <c r="E65" s="461"/>
      <c r="F65" s="461"/>
      <c r="G65" s="462"/>
      <c r="H65" s="453" t="s">
        <v>48</v>
      </c>
      <c r="I65" s="456"/>
      <c r="J65" s="457"/>
      <c r="K65" s="451" t="s">
        <v>17</v>
      </c>
      <c r="L65" s="456"/>
      <c r="M65" s="449"/>
      <c r="N65" s="453" t="s">
        <v>47</v>
      </c>
      <c r="O65" s="456"/>
      <c r="P65" s="457"/>
      <c r="Q65" s="451" t="s">
        <v>17</v>
      </c>
      <c r="R65" s="456"/>
      <c r="S65" s="449"/>
      <c r="T65" s="466"/>
      <c r="U65" s="467"/>
      <c r="V65" s="467"/>
      <c r="W65" s="467"/>
      <c r="X65" s="467"/>
      <c r="Y65" s="468"/>
      <c r="Z65" s="453" t="s">
        <v>47</v>
      </c>
      <c r="AA65" s="456"/>
      <c r="AB65" s="457"/>
      <c r="AC65" s="451" t="s">
        <v>17</v>
      </c>
      <c r="AD65" s="456"/>
      <c r="AE65" s="449"/>
      <c r="AF65" s="447"/>
      <c r="AG65" s="449"/>
      <c r="AH65" s="447"/>
      <c r="AI65" s="449"/>
      <c r="AJ65" s="447"/>
      <c r="AK65" s="449"/>
      <c r="AL65" s="447"/>
      <c r="AM65" s="448"/>
      <c r="AN65" s="449"/>
      <c r="AO65" s="412"/>
      <c r="AP65" s="414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</row>
    <row r="66" spans="1:68" ht="11.25" customHeight="1" x14ac:dyDescent="0.45">
      <c r="A66" s="455"/>
      <c r="B66" s="463"/>
      <c r="C66" s="464"/>
      <c r="D66" s="464"/>
      <c r="E66" s="464"/>
      <c r="F66" s="464"/>
      <c r="G66" s="465"/>
      <c r="H66" s="454"/>
      <c r="I66" s="458"/>
      <c r="J66" s="459"/>
      <c r="K66" s="452"/>
      <c r="L66" s="458"/>
      <c r="M66" s="311"/>
      <c r="N66" s="454"/>
      <c r="O66" s="458"/>
      <c r="P66" s="459"/>
      <c r="Q66" s="452"/>
      <c r="R66" s="458"/>
      <c r="S66" s="311"/>
      <c r="T66" s="469"/>
      <c r="U66" s="470"/>
      <c r="V66" s="470"/>
      <c r="W66" s="470"/>
      <c r="X66" s="470"/>
      <c r="Y66" s="471"/>
      <c r="Z66" s="454"/>
      <c r="AA66" s="458"/>
      <c r="AB66" s="459"/>
      <c r="AC66" s="452"/>
      <c r="AD66" s="458"/>
      <c r="AE66" s="311"/>
      <c r="AF66" s="450"/>
      <c r="AG66" s="311"/>
      <c r="AH66" s="450"/>
      <c r="AI66" s="311"/>
      <c r="AJ66" s="450"/>
      <c r="AK66" s="311"/>
      <c r="AL66" s="450"/>
      <c r="AM66" s="310"/>
      <c r="AN66" s="311"/>
      <c r="AO66" s="415"/>
      <c r="AP66" s="417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</row>
    <row r="67" spans="1:68" ht="11.25" customHeight="1" x14ac:dyDescent="0.45">
      <c r="A67" s="455">
        <v>4</v>
      </c>
      <c r="B67" s="460"/>
      <c r="C67" s="461"/>
      <c r="D67" s="461"/>
      <c r="E67" s="461"/>
      <c r="F67" s="461"/>
      <c r="G67" s="462"/>
      <c r="H67" s="453" t="s">
        <v>48</v>
      </c>
      <c r="I67" s="456"/>
      <c r="J67" s="457"/>
      <c r="K67" s="451" t="s">
        <v>17</v>
      </c>
      <c r="L67" s="456"/>
      <c r="M67" s="449"/>
      <c r="N67" s="453" t="s">
        <v>48</v>
      </c>
      <c r="O67" s="456"/>
      <c r="P67" s="457"/>
      <c r="Q67" s="451" t="s">
        <v>17</v>
      </c>
      <c r="R67" s="456"/>
      <c r="S67" s="449"/>
      <c r="T67" s="453" t="s">
        <v>48</v>
      </c>
      <c r="U67" s="456"/>
      <c r="V67" s="457"/>
      <c r="W67" s="451" t="s">
        <v>17</v>
      </c>
      <c r="X67" s="456"/>
      <c r="Y67" s="449"/>
      <c r="Z67" s="466"/>
      <c r="AA67" s="467"/>
      <c r="AB67" s="467"/>
      <c r="AC67" s="467"/>
      <c r="AD67" s="467"/>
      <c r="AE67" s="468"/>
      <c r="AF67" s="447"/>
      <c r="AG67" s="449"/>
      <c r="AH67" s="447"/>
      <c r="AI67" s="449"/>
      <c r="AJ67" s="447"/>
      <c r="AK67" s="449"/>
      <c r="AL67" s="447"/>
      <c r="AM67" s="448"/>
      <c r="AN67" s="449"/>
      <c r="AO67" s="412"/>
      <c r="AP67" s="414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</row>
    <row r="68" spans="1:68" ht="11.25" customHeight="1" x14ac:dyDescent="0.45">
      <c r="A68" s="455"/>
      <c r="B68" s="463"/>
      <c r="C68" s="464"/>
      <c r="D68" s="464"/>
      <c r="E68" s="464"/>
      <c r="F68" s="464"/>
      <c r="G68" s="465"/>
      <c r="H68" s="454"/>
      <c r="I68" s="458"/>
      <c r="J68" s="459"/>
      <c r="K68" s="452"/>
      <c r="L68" s="458"/>
      <c r="M68" s="311"/>
      <c r="N68" s="454"/>
      <c r="O68" s="458"/>
      <c r="P68" s="459"/>
      <c r="Q68" s="452"/>
      <c r="R68" s="458"/>
      <c r="S68" s="311"/>
      <c r="T68" s="454"/>
      <c r="U68" s="458"/>
      <c r="V68" s="459"/>
      <c r="W68" s="452"/>
      <c r="X68" s="458"/>
      <c r="Y68" s="311"/>
      <c r="Z68" s="469"/>
      <c r="AA68" s="470"/>
      <c r="AB68" s="470"/>
      <c r="AC68" s="470"/>
      <c r="AD68" s="470"/>
      <c r="AE68" s="471"/>
      <c r="AF68" s="450"/>
      <c r="AG68" s="311"/>
      <c r="AH68" s="450"/>
      <c r="AI68" s="311"/>
      <c r="AJ68" s="450"/>
      <c r="AK68" s="311"/>
      <c r="AL68" s="450"/>
      <c r="AM68" s="310"/>
      <c r="AN68" s="311"/>
      <c r="AO68" s="415"/>
      <c r="AP68" s="41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</row>
    <row r="69" spans="1:68" ht="11.25" customHeight="1" x14ac:dyDescent="0.45"/>
    <row r="70" spans="1:68" ht="11.25" customHeight="1" x14ac:dyDescent="0.45">
      <c r="B70" s="447" t="s">
        <v>10</v>
      </c>
      <c r="C70" s="448"/>
      <c r="D70" s="448"/>
      <c r="E70" s="448"/>
      <c r="F70" s="448"/>
      <c r="G70" s="449"/>
      <c r="H70" s="447"/>
      <c r="I70" s="448"/>
      <c r="J70" s="448"/>
      <c r="K70" s="448"/>
      <c r="L70" s="448"/>
      <c r="M70" s="449"/>
      <c r="N70" s="447"/>
      <c r="O70" s="448"/>
      <c r="P70" s="448"/>
      <c r="Q70" s="448"/>
      <c r="R70" s="448"/>
      <c r="S70" s="449"/>
      <c r="T70" s="447"/>
      <c r="U70" s="448"/>
      <c r="V70" s="448"/>
      <c r="W70" s="448"/>
      <c r="X70" s="448"/>
      <c r="Y70" s="449"/>
      <c r="Z70" s="447"/>
      <c r="AA70" s="448"/>
      <c r="AB70" s="448"/>
      <c r="AC70" s="448"/>
      <c r="AD70" s="448"/>
      <c r="AE70" s="449"/>
      <c r="AF70" s="447" t="s">
        <v>30</v>
      </c>
      <c r="AG70" s="449"/>
      <c r="AH70" s="447" t="s">
        <v>27</v>
      </c>
      <c r="AI70" s="449"/>
      <c r="AJ70" s="447" t="s">
        <v>31</v>
      </c>
      <c r="AK70" s="449"/>
      <c r="AL70" s="447" t="s">
        <v>32</v>
      </c>
      <c r="AM70" s="448"/>
      <c r="AN70" s="449"/>
      <c r="AO70" s="447" t="s">
        <v>33</v>
      </c>
      <c r="AP70" s="449"/>
    </row>
    <row r="71" spans="1:68" ht="11.25" customHeight="1" x14ac:dyDescent="0.45">
      <c r="B71" s="450"/>
      <c r="C71" s="310"/>
      <c r="D71" s="310"/>
      <c r="E71" s="310"/>
      <c r="F71" s="310"/>
      <c r="G71" s="311"/>
      <c r="H71" s="450"/>
      <c r="I71" s="310"/>
      <c r="J71" s="310"/>
      <c r="K71" s="310"/>
      <c r="L71" s="310"/>
      <c r="M71" s="311"/>
      <c r="N71" s="450"/>
      <c r="O71" s="310"/>
      <c r="P71" s="310"/>
      <c r="Q71" s="310"/>
      <c r="R71" s="310"/>
      <c r="S71" s="311"/>
      <c r="T71" s="450"/>
      <c r="U71" s="310"/>
      <c r="V71" s="310"/>
      <c r="W71" s="310"/>
      <c r="X71" s="310"/>
      <c r="Y71" s="311"/>
      <c r="Z71" s="450"/>
      <c r="AA71" s="310"/>
      <c r="AB71" s="310"/>
      <c r="AC71" s="310"/>
      <c r="AD71" s="310"/>
      <c r="AE71" s="311"/>
      <c r="AF71" s="450"/>
      <c r="AG71" s="311"/>
      <c r="AH71" s="450"/>
      <c r="AI71" s="311"/>
      <c r="AJ71" s="450"/>
      <c r="AK71" s="311"/>
      <c r="AL71" s="450"/>
      <c r="AM71" s="310"/>
      <c r="AN71" s="311"/>
      <c r="AO71" s="450"/>
      <c r="AP71" s="311"/>
    </row>
    <row r="72" spans="1:68" ht="11.25" customHeight="1" x14ac:dyDescent="0.45">
      <c r="A72" s="455">
        <v>5</v>
      </c>
      <c r="B72" s="460"/>
      <c r="C72" s="461"/>
      <c r="D72" s="461"/>
      <c r="E72" s="461"/>
      <c r="F72" s="461"/>
      <c r="G72" s="462"/>
      <c r="H72" s="466"/>
      <c r="I72" s="467"/>
      <c r="J72" s="467"/>
      <c r="K72" s="467"/>
      <c r="L72" s="467"/>
      <c r="M72" s="468"/>
      <c r="N72" s="453" t="s">
        <v>47</v>
      </c>
      <c r="O72" s="456"/>
      <c r="P72" s="457"/>
      <c r="Q72" s="451" t="s">
        <v>17</v>
      </c>
      <c r="R72" s="456"/>
      <c r="S72" s="449"/>
      <c r="T72" s="453" t="s">
        <v>47</v>
      </c>
      <c r="U72" s="456"/>
      <c r="V72" s="457"/>
      <c r="W72" s="451" t="s">
        <v>17</v>
      </c>
      <c r="X72" s="456"/>
      <c r="Y72" s="449"/>
      <c r="Z72" s="453" t="s">
        <v>47</v>
      </c>
      <c r="AA72" s="456"/>
      <c r="AB72" s="457"/>
      <c r="AC72" s="451" t="s">
        <v>17</v>
      </c>
      <c r="AD72" s="456"/>
      <c r="AE72" s="449"/>
      <c r="AF72" s="447"/>
      <c r="AG72" s="449"/>
      <c r="AH72" s="447"/>
      <c r="AI72" s="449"/>
      <c r="AJ72" s="447"/>
      <c r="AK72" s="449"/>
      <c r="AL72" s="447"/>
      <c r="AM72" s="448"/>
      <c r="AN72" s="449"/>
      <c r="AO72" s="412"/>
      <c r="AP72" s="414"/>
    </row>
    <row r="73" spans="1:68" ht="11.25" customHeight="1" x14ac:dyDescent="0.45">
      <c r="A73" s="455"/>
      <c r="B73" s="463"/>
      <c r="C73" s="464"/>
      <c r="D73" s="464"/>
      <c r="E73" s="464"/>
      <c r="F73" s="464"/>
      <c r="G73" s="465"/>
      <c r="H73" s="469"/>
      <c r="I73" s="470"/>
      <c r="J73" s="470"/>
      <c r="K73" s="470"/>
      <c r="L73" s="470"/>
      <c r="M73" s="471"/>
      <c r="N73" s="454"/>
      <c r="O73" s="458"/>
      <c r="P73" s="459"/>
      <c r="Q73" s="452"/>
      <c r="R73" s="458"/>
      <c r="S73" s="311"/>
      <c r="T73" s="454"/>
      <c r="U73" s="458"/>
      <c r="V73" s="459"/>
      <c r="W73" s="452"/>
      <c r="X73" s="458"/>
      <c r="Y73" s="311"/>
      <c r="Z73" s="454"/>
      <c r="AA73" s="458"/>
      <c r="AB73" s="459"/>
      <c r="AC73" s="452"/>
      <c r="AD73" s="458"/>
      <c r="AE73" s="311"/>
      <c r="AF73" s="450"/>
      <c r="AG73" s="311"/>
      <c r="AH73" s="450"/>
      <c r="AI73" s="311"/>
      <c r="AJ73" s="450"/>
      <c r="AK73" s="311"/>
      <c r="AL73" s="450"/>
      <c r="AM73" s="310"/>
      <c r="AN73" s="311"/>
      <c r="AO73" s="415"/>
      <c r="AP73" s="417"/>
    </row>
    <row r="74" spans="1:68" ht="11.25" customHeight="1" x14ac:dyDescent="0.45">
      <c r="A74" s="455">
        <v>6</v>
      </c>
      <c r="B74" s="460"/>
      <c r="C74" s="461"/>
      <c r="D74" s="461"/>
      <c r="E74" s="461"/>
      <c r="F74" s="461"/>
      <c r="G74" s="462"/>
      <c r="H74" s="453" t="s">
        <v>48</v>
      </c>
      <c r="I74" s="456"/>
      <c r="J74" s="457"/>
      <c r="K74" s="451" t="s">
        <v>17</v>
      </c>
      <c r="L74" s="456"/>
      <c r="M74" s="449"/>
      <c r="N74" s="466"/>
      <c r="O74" s="467"/>
      <c r="P74" s="467"/>
      <c r="Q74" s="467"/>
      <c r="R74" s="467"/>
      <c r="S74" s="468"/>
      <c r="T74" s="453" t="s">
        <v>48</v>
      </c>
      <c r="U74" s="456"/>
      <c r="V74" s="457"/>
      <c r="W74" s="451" t="s">
        <v>17</v>
      </c>
      <c r="X74" s="456"/>
      <c r="Y74" s="449"/>
      <c r="Z74" s="453" t="s">
        <v>47</v>
      </c>
      <c r="AA74" s="456"/>
      <c r="AB74" s="457"/>
      <c r="AC74" s="451" t="s">
        <v>17</v>
      </c>
      <c r="AD74" s="456"/>
      <c r="AE74" s="449"/>
      <c r="AF74" s="447"/>
      <c r="AG74" s="449"/>
      <c r="AH74" s="447"/>
      <c r="AI74" s="449"/>
      <c r="AJ74" s="447"/>
      <c r="AK74" s="449"/>
      <c r="AL74" s="447"/>
      <c r="AM74" s="448"/>
      <c r="AN74" s="449"/>
      <c r="AO74" s="412"/>
      <c r="AP74" s="414"/>
    </row>
    <row r="75" spans="1:68" ht="11.25" customHeight="1" x14ac:dyDescent="0.45">
      <c r="A75" s="455"/>
      <c r="B75" s="463"/>
      <c r="C75" s="464"/>
      <c r="D75" s="464"/>
      <c r="E75" s="464"/>
      <c r="F75" s="464"/>
      <c r="G75" s="465"/>
      <c r="H75" s="454"/>
      <c r="I75" s="458"/>
      <c r="J75" s="459"/>
      <c r="K75" s="452"/>
      <c r="L75" s="458"/>
      <c r="M75" s="311"/>
      <c r="N75" s="469"/>
      <c r="O75" s="470"/>
      <c r="P75" s="470"/>
      <c r="Q75" s="470"/>
      <c r="R75" s="470"/>
      <c r="S75" s="471"/>
      <c r="T75" s="454"/>
      <c r="U75" s="458"/>
      <c r="V75" s="459"/>
      <c r="W75" s="452"/>
      <c r="X75" s="458"/>
      <c r="Y75" s="311"/>
      <c r="Z75" s="454"/>
      <c r="AA75" s="458"/>
      <c r="AB75" s="459"/>
      <c r="AC75" s="452"/>
      <c r="AD75" s="458"/>
      <c r="AE75" s="311"/>
      <c r="AF75" s="450"/>
      <c r="AG75" s="311"/>
      <c r="AH75" s="450"/>
      <c r="AI75" s="311"/>
      <c r="AJ75" s="450"/>
      <c r="AK75" s="311"/>
      <c r="AL75" s="450"/>
      <c r="AM75" s="310"/>
      <c r="AN75" s="311"/>
      <c r="AO75" s="415"/>
      <c r="AP75" s="417"/>
    </row>
    <row r="76" spans="1:68" ht="11.25" customHeight="1" x14ac:dyDescent="0.45">
      <c r="A76" s="455">
        <v>7</v>
      </c>
      <c r="B76" s="460"/>
      <c r="C76" s="461"/>
      <c r="D76" s="461"/>
      <c r="E76" s="461"/>
      <c r="F76" s="461"/>
      <c r="G76" s="462"/>
      <c r="H76" s="453" t="s">
        <v>48</v>
      </c>
      <c r="I76" s="456"/>
      <c r="J76" s="457"/>
      <c r="K76" s="451" t="s">
        <v>17</v>
      </c>
      <c r="L76" s="456"/>
      <c r="M76" s="449"/>
      <c r="N76" s="453" t="s">
        <v>47</v>
      </c>
      <c r="O76" s="456"/>
      <c r="P76" s="457"/>
      <c r="Q76" s="451" t="s">
        <v>17</v>
      </c>
      <c r="R76" s="456"/>
      <c r="S76" s="449"/>
      <c r="T76" s="466"/>
      <c r="U76" s="467"/>
      <c r="V76" s="467"/>
      <c r="W76" s="467"/>
      <c r="X76" s="467"/>
      <c r="Y76" s="468"/>
      <c r="Z76" s="453" t="s">
        <v>49</v>
      </c>
      <c r="AA76" s="456"/>
      <c r="AB76" s="457"/>
      <c r="AC76" s="451" t="s">
        <v>17</v>
      </c>
      <c r="AD76" s="456"/>
      <c r="AE76" s="449"/>
      <c r="AF76" s="447"/>
      <c r="AG76" s="449"/>
      <c r="AH76" s="447"/>
      <c r="AI76" s="449"/>
      <c r="AJ76" s="447"/>
      <c r="AK76" s="449"/>
      <c r="AL76" s="447"/>
      <c r="AM76" s="448"/>
      <c r="AN76" s="449"/>
      <c r="AO76" s="412"/>
      <c r="AP76" s="414"/>
    </row>
    <row r="77" spans="1:68" ht="11.25" customHeight="1" x14ac:dyDescent="0.45">
      <c r="A77" s="455"/>
      <c r="B77" s="463"/>
      <c r="C77" s="464"/>
      <c r="D77" s="464"/>
      <c r="E77" s="464"/>
      <c r="F77" s="464"/>
      <c r="G77" s="465"/>
      <c r="H77" s="454"/>
      <c r="I77" s="458"/>
      <c r="J77" s="459"/>
      <c r="K77" s="452"/>
      <c r="L77" s="458"/>
      <c r="M77" s="311"/>
      <c r="N77" s="454"/>
      <c r="O77" s="458"/>
      <c r="P77" s="459"/>
      <c r="Q77" s="452"/>
      <c r="R77" s="458"/>
      <c r="S77" s="311"/>
      <c r="T77" s="469"/>
      <c r="U77" s="470"/>
      <c r="V77" s="470"/>
      <c r="W77" s="470"/>
      <c r="X77" s="470"/>
      <c r="Y77" s="471"/>
      <c r="Z77" s="454"/>
      <c r="AA77" s="458"/>
      <c r="AB77" s="459"/>
      <c r="AC77" s="452"/>
      <c r="AD77" s="458"/>
      <c r="AE77" s="311"/>
      <c r="AF77" s="450"/>
      <c r="AG77" s="311"/>
      <c r="AH77" s="450"/>
      <c r="AI77" s="311"/>
      <c r="AJ77" s="450"/>
      <c r="AK77" s="311"/>
      <c r="AL77" s="450"/>
      <c r="AM77" s="310"/>
      <c r="AN77" s="311"/>
      <c r="AO77" s="415"/>
      <c r="AP77" s="417"/>
    </row>
    <row r="78" spans="1:68" ht="11.25" customHeight="1" x14ac:dyDescent="0.45">
      <c r="A78" s="455">
        <v>8</v>
      </c>
      <c r="B78" s="460"/>
      <c r="C78" s="461"/>
      <c r="D78" s="461"/>
      <c r="E78" s="461"/>
      <c r="F78" s="461"/>
      <c r="G78" s="462"/>
      <c r="H78" s="453" t="s">
        <v>48</v>
      </c>
      <c r="I78" s="456"/>
      <c r="J78" s="457"/>
      <c r="K78" s="451" t="s">
        <v>17</v>
      </c>
      <c r="L78" s="456"/>
      <c r="M78" s="449"/>
      <c r="N78" s="453" t="s">
        <v>48</v>
      </c>
      <c r="O78" s="456"/>
      <c r="P78" s="457"/>
      <c r="Q78" s="451" t="s">
        <v>17</v>
      </c>
      <c r="R78" s="456"/>
      <c r="S78" s="449"/>
      <c r="T78" s="453" t="s">
        <v>49</v>
      </c>
      <c r="U78" s="456"/>
      <c r="V78" s="457"/>
      <c r="W78" s="451" t="s">
        <v>17</v>
      </c>
      <c r="X78" s="456"/>
      <c r="Y78" s="449"/>
      <c r="Z78" s="466"/>
      <c r="AA78" s="467"/>
      <c r="AB78" s="467"/>
      <c r="AC78" s="467"/>
      <c r="AD78" s="467"/>
      <c r="AE78" s="468"/>
      <c r="AF78" s="447"/>
      <c r="AG78" s="449"/>
      <c r="AH78" s="447"/>
      <c r="AI78" s="449"/>
      <c r="AJ78" s="447"/>
      <c r="AK78" s="449"/>
      <c r="AL78" s="447"/>
      <c r="AM78" s="448"/>
      <c r="AN78" s="449"/>
      <c r="AO78" s="412"/>
      <c r="AP78" s="414"/>
    </row>
    <row r="79" spans="1:68" ht="11.25" customHeight="1" x14ac:dyDescent="0.45">
      <c r="A79" s="455"/>
      <c r="B79" s="463"/>
      <c r="C79" s="464"/>
      <c r="D79" s="464"/>
      <c r="E79" s="464"/>
      <c r="F79" s="464"/>
      <c r="G79" s="465"/>
      <c r="H79" s="454"/>
      <c r="I79" s="458"/>
      <c r="J79" s="459"/>
      <c r="K79" s="452"/>
      <c r="L79" s="458"/>
      <c r="M79" s="311"/>
      <c r="N79" s="454"/>
      <c r="O79" s="458"/>
      <c r="P79" s="459"/>
      <c r="Q79" s="452"/>
      <c r="R79" s="458"/>
      <c r="S79" s="311"/>
      <c r="T79" s="454"/>
      <c r="U79" s="458"/>
      <c r="V79" s="459"/>
      <c r="W79" s="452"/>
      <c r="X79" s="458"/>
      <c r="Y79" s="311"/>
      <c r="Z79" s="469"/>
      <c r="AA79" s="470"/>
      <c r="AB79" s="470"/>
      <c r="AC79" s="470"/>
      <c r="AD79" s="470"/>
      <c r="AE79" s="471"/>
      <c r="AF79" s="450"/>
      <c r="AG79" s="311"/>
      <c r="AH79" s="450"/>
      <c r="AI79" s="311"/>
      <c r="AJ79" s="450"/>
      <c r="AK79" s="311"/>
      <c r="AL79" s="450"/>
      <c r="AM79" s="310"/>
      <c r="AN79" s="311"/>
      <c r="AO79" s="415"/>
      <c r="AP79" s="417"/>
    </row>
    <row r="80" spans="1:68" ht="18.75" customHeight="1" x14ac:dyDescent="0.45">
      <c r="A80" s="472" t="s">
        <v>170</v>
      </c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</row>
    <row r="81" spans="1:68" ht="18.75" customHeight="1" x14ac:dyDescent="0.45">
      <c r="A81" s="473"/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3"/>
      <c r="AF81" s="473"/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</row>
    <row r="82" spans="1:68" ht="18.75" customHeight="1" x14ac:dyDescent="0.45"/>
    <row r="83" spans="1:68" ht="11.25" customHeight="1" x14ac:dyDescent="0.45">
      <c r="D83" s="447" t="s">
        <v>50</v>
      </c>
      <c r="E83" s="474"/>
      <c r="F83" s="474"/>
      <c r="G83" s="474"/>
      <c r="H83" s="447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7"/>
      <c r="W83" s="447" t="s">
        <v>176</v>
      </c>
      <c r="X83" s="448"/>
      <c r="Y83" s="448"/>
      <c r="Z83" s="449"/>
      <c r="AA83" s="447"/>
      <c r="AB83" s="448"/>
      <c r="AC83" s="448"/>
      <c r="AD83" s="448"/>
      <c r="AE83" s="448"/>
      <c r="AF83" s="448"/>
      <c r="AG83" s="448"/>
      <c r="AH83" s="448"/>
      <c r="AI83" s="448"/>
      <c r="AJ83" s="449"/>
      <c r="AR83" s="98">
        <v>1</v>
      </c>
    </row>
    <row r="84" spans="1:68" ht="11.25" customHeight="1" x14ac:dyDescent="0.45">
      <c r="D84" s="475"/>
      <c r="E84" s="476"/>
      <c r="F84" s="476"/>
      <c r="G84" s="476"/>
      <c r="H84" s="475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8"/>
      <c r="W84" s="450"/>
      <c r="X84" s="310"/>
      <c r="Y84" s="310"/>
      <c r="Z84" s="311"/>
      <c r="AA84" s="450"/>
      <c r="AB84" s="310"/>
      <c r="AC84" s="310"/>
      <c r="AD84" s="310"/>
      <c r="AE84" s="310"/>
      <c r="AF84" s="310"/>
      <c r="AG84" s="310"/>
      <c r="AH84" s="310"/>
      <c r="AI84" s="310"/>
      <c r="AJ84" s="311"/>
    </row>
    <row r="85" spans="1:68" ht="11.25" customHeight="1" x14ac:dyDescent="0.4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68" ht="11.25" customHeight="1" x14ac:dyDescent="0.45">
      <c r="B86" s="319" t="s">
        <v>191</v>
      </c>
      <c r="C86" s="319"/>
      <c r="D86" s="319"/>
      <c r="E86" s="319"/>
      <c r="F86" s="319"/>
      <c r="G86" s="319"/>
      <c r="H86" s="319">
        <f>IF(B88="","",B88)</f>
        <v>0</v>
      </c>
      <c r="I86" s="319"/>
      <c r="J86" s="319"/>
      <c r="K86" s="319"/>
      <c r="L86" s="319"/>
      <c r="M86" s="319"/>
      <c r="N86" s="319">
        <f>IF(B90="","",B90)</f>
        <v>0</v>
      </c>
      <c r="O86" s="319"/>
      <c r="P86" s="319"/>
      <c r="Q86" s="319"/>
      <c r="R86" s="319"/>
      <c r="S86" s="319"/>
      <c r="T86" s="319">
        <f>IF(B92="","",B92)</f>
        <v>0</v>
      </c>
      <c r="U86" s="319"/>
      <c r="V86" s="319"/>
      <c r="W86" s="319"/>
      <c r="X86" s="319"/>
      <c r="Y86" s="319"/>
      <c r="Z86" s="319">
        <f>IF(B94="","",B94)</f>
        <v>0</v>
      </c>
      <c r="AA86" s="319"/>
      <c r="AB86" s="319"/>
      <c r="AC86" s="319"/>
      <c r="AD86" s="319"/>
      <c r="AE86" s="319"/>
      <c r="AF86" s="319" t="s">
        <v>30</v>
      </c>
      <c r="AG86" s="319"/>
      <c r="AH86" s="319" t="s">
        <v>27</v>
      </c>
      <c r="AI86" s="319"/>
      <c r="AJ86" s="319" t="s">
        <v>31</v>
      </c>
      <c r="AK86" s="319"/>
      <c r="AL86" s="319" t="s">
        <v>32</v>
      </c>
      <c r="AM86" s="319"/>
      <c r="AN86" s="319"/>
      <c r="AO86" s="319" t="s">
        <v>33</v>
      </c>
      <c r="AP86" s="319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</row>
    <row r="87" spans="1:68" ht="11.25" customHeight="1" x14ac:dyDescent="0.45"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</row>
    <row r="88" spans="1:68" ht="11.25" customHeight="1" x14ac:dyDescent="0.45">
      <c r="A88" s="455">
        <v>1</v>
      </c>
      <c r="B88" s="328">
        <f>J54</f>
        <v>0</v>
      </c>
      <c r="C88" s="328"/>
      <c r="D88" s="328"/>
      <c r="E88" s="328"/>
      <c r="F88" s="328"/>
      <c r="G88" s="328"/>
      <c r="H88" s="329"/>
      <c r="I88" s="329"/>
      <c r="J88" s="329"/>
      <c r="K88" s="329"/>
      <c r="L88" s="329"/>
      <c r="M88" s="329"/>
      <c r="N88" s="330" t="str">
        <f>IF(OR(O88="",R88=""),"",IF(O88&gt;R88,"○",IF(O88=R88,"△","●")))</f>
        <v>△</v>
      </c>
      <c r="O88" s="319">
        <f>P61</f>
        <v>0</v>
      </c>
      <c r="P88" s="319"/>
      <c r="Q88" s="319" t="s">
        <v>17</v>
      </c>
      <c r="R88" s="319">
        <f>U61</f>
        <v>0</v>
      </c>
      <c r="S88" s="319"/>
      <c r="T88" s="330" t="str">
        <f>IF(OR(U88="",X88=""),"",IF(U88&gt;X88,"○",IF(U88=X88,"△","●")))</f>
        <v>△</v>
      </c>
      <c r="U88" s="319">
        <f>P65</f>
        <v>0</v>
      </c>
      <c r="V88" s="319"/>
      <c r="W88" s="319" t="s">
        <v>17</v>
      </c>
      <c r="X88" s="319">
        <f>U65</f>
        <v>0</v>
      </c>
      <c r="Y88" s="319"/>
      <c r="Z88" s="330" t="str">
        <f t="shared" ref="Z88" si="24">IF(OR(AA88="",AD88=""),"",IF(AA88&gt;AD88,"○",IF(AA88=AD88,"△","●")))</f>
        <v>△</v>
      </c>
      <c r="AA88" s="319">
        <f>P69</f>
        <v>0</v>
      </c>
      <c r="AB88" s="319"/>
      <c r="AC88" s="319" t="s">
        <v>17</v>
      </c>
      <c r="AD88" s="319">
        <f>U69</f>
        <v>0</v>
      </c>
      <c r="AE88" s="319"/>
      <c r="AF88" s="319" t="str">
        <f t="shared" ref="AF88:AF92" si="25">IF(AND($J88="",$P88="",$V88="",$AB88=""),"",COUNTIF($I88:$AF88,"○")*3+COUNTIF($I88:$AF88,"△")*1)</f>
        <v/>
      </c>
      <c r="AG88" s="319"/>
      <c r="AH88" s="319" t="str">
        <f>IF(AND($J88="",$P88="",$V88="",$AB88=""),"",SUM($J88,$P88,$V88,$AB88))</f>
        <v/>
      </c>
      <c r="AI88" s="319"/>
      <c r="AJ88" s="319" t="str">
        <f t="shared" ref="AJ88:AJ92" si="26">IF(AND($M88="",$S88="",$Y88="",$AE88),"",SUM($M88,$S88,$Y88,$AE88))</f>
        <v/>
      </c>
      <c r="AK88" s="319"/>
      <c r="AL88" s="319" t="str">
        <f>IF(OR(AH88="",AJ88=""),"",AH88-AJ88)</f>
        <v/>
      </c>
      <c r="AM88" s="319"/>
      <c r="AN88" s="319"/>
      <c r="AO88" s="319">
        <v>1</v>
      </c>
      <c r="AP88" s="319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</row>
    <row r="89" spans="1:68" ht="11.25" customHeight="1" x14ac:dyDescent="0.45">
      <c r="A89" s="455"/>
      <c r="B89" s="328"/>
      <c r="C89" s="328"/>
      <c r="D89" s="328"/>
      <c r="E89" s="328"/>
      <c r="F89" s="328"/>
      <c r="G89" s="328"/>
      <c r="H89" s="329"/>
      <c r="I89" s="329"/>
      <c r="J89" s="329"/>
      <c r="K89" s="329"/>
      <c r="L89" s="329"/>
      <c r="M89" s="329"/>
      <c r="N89" s="330"/>
      <c r="O89" s="319"/>
      <c r="P89" s="319"/>
      <c r="Q89" s="319"/>
      <c r="R89" s="319"/>
      <c r="S89" s="319"/>
      <c r="T89" s="330"/>
      <c r="U89" s="319"/>
      <c r="V89" s="319"/>
      <c r="W89" s="319"/>
      <c r="X89" s="319"/>
      <c r="Y89" s="319"/>
      <c r="Z89" s="330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</row>
    <row r="90" spans="1:68" ht="11.25" customHeight="1" x14ac:dyDescent="0.45">
      <c r="A90" s="455">
        <v>2</v>
      </c>
      <c r="B90" s="328">
        <f>J55</f>
        <v>0</v>
      </c>
      <c r="C90" s="328"/>
      <c r="D90" s="328"/>
      <c r="E90" s="328"/>
      <c r="F90" s="328"/>
      <c r="G90" s="328"/>
      <c r="H90" s="330" t="str">
        <f t="shared" ref="H90" si="27">IF(OR(I90="",L90=""),"",IF(I90&gt;L90,"○",IF(I90=L90,"△","●")))</f>
        <v>△</v>
      </c>
      <c r="I90" s="319">
        <f>IF(R88="","",R88)</f>
        <v>0</v>
      </c>
      <c r="J90" s="319"/>
      <c r="K90" s="319" t="s">
        <v>17</v>
      </c>
      <c r="L90" s="319">
        <f>IF(O88="","",O88)</f>
        <v>0</v>
      </c>
      <c r="M90" s="319"/>
      <c r="N90" s="329"/>
      <c r="O90" s="329"/>
      <c r="P90" s="329"/>
      <c r="Q90" s="329"/>
      <c r="R90" s="329"/>
      <c r="S90" s="329"/>
      <c r="T90" s="330" t="str">
        <f>IF(OR(U90="",X90=""),"",IF(U90&gt;X90,"○",IF(U90=X90,"△","●")))</f>
        <v>△</v>
      </c>
      <c r="U90" s="319">
        <f>P71</f>
        <v>0</v>
      </c>
      <c r="V90" s="319"/>
      <c r="W90" s="319" t="s">
        <v>17</v>
      </c>
      <c r="X90" s="319">
        <f>U71</f>
        <v>0</v>
      </c>
      <c r="Y90" s="319"/>
      <c r="Z90" s="330" t="str">
        <f t="shared" ref="Z90" si="28">IF(OR(AA90="",AD90=""),"",IF(AA90&gt;AD90,"○",IF(AA90=AD90,"△","●")))</f>
        <v>△</v>
      </c>
      <c r="AA90" s="319">
        <f>P67</f>
        <v>0</v>
      </c>
      <c r="AB90" s="319"/>
      <c r="AC90" s="319" t="s">
        <v>17</v>
      </c>
      <c r="AD90" s="319">
        <f>U67</f>
        <v>0</v>
      </c>
      <c r="AE90" s="319"/>
      <c r="AF90" s="319" t="str">
        <f t="shared" si="25"/>
        <v/>
      </c>
      <c r="AG90" s="319"/>
      <c r="AH90" s="319" t="str">
        <f t="shared" ref="AH90" si="29">IF(AND($J90="",$P90="",$V90="",$AB90=""),"",SUM($J90,$P90,$V90,$AB90))</f>
        <v/>
      </c>
      <c r="AI90" s="319"/>
      <c r="AJ90" s="319" t="str">
        <f t="shared" si="26"/>
        <v/>
      </c>
      <c r="AK90" s="319"/>
      <c r="AL90" s="319" t="str">
        <f t="shared" ref="AL90" si="30">IF(OR(AH90="",AJ90=""),"",AH90-AJ90)</f>
        <v/>
      </c>
      <c r="AM90" s="319"/>
      <c r="AN90" s="319"/>
      <c r="AO90" s="319">
        <v>2</v>
      </c>
      <c r="AP90" s="319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</row>
    <row r="91" spans="1:68" ht="11.25" customHeight="1" x14ac:dyDescent="0.45">
      <c r="A91" s="455"/>
      <c r="B91" s="328"/>
      <c r="C91" s="328"/>
      <c r="D91" s="328"/>
      <c r="E91" s="328"/>
      <c r="F91" s="328"/>
      <c r="G91" s="328"/>
      <c r="H91" s="330"/>
      <c r="I91" s="319"/>
      <c r="J91" s="319"/>
      <c r="K91" s="319"/>
      <c r="L91" s="319"/>
      <c r="M91" s="319"/>
      <c r="N91" s="329"/>
      <c r="O91" s="329"/>
      <c r="P91" s="329"/>
      <c r="Q91" s="329"/>
      <c r="R91" s="329"/>
      <c r="S91" s="329"/>
      <c r="T91" s="330"/>
      <c r="U91" s="319"/>
      <c r="V91" s="319"/>
      <c r="W91" s="319"/>
      <c r="X91" s="319"/>
      <c r="Y91" s="319"/>
      <c r="Z91" s="330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</row>
    <row r="92" spans="1:68" ht="11.25" customHeight="1" x14ac:dyDescent="0.45">
      <c r="A92" s="455">
        <v>3</v>
      </c>
      <c r="B92" s="328">
        <f>J56</f>
        <v>0</v>
      </c>
      <c r="C92" s="328"/>
      <c r="D92" s="328"/>
      <c r="E92" s="328"/>
      <c r="F92" s="328"/>
      <c r="G92" s="328"/>
      <c r="H92" s="330" t="str">
        <f t="shared" ref="H92" si="31">IF(OR(I92="",L92=""),"",IF(I92&gt;L92,"○",IF(I92=L92,"△","●")))</f>
        <v>△</v>
      </c>
      <c r="I92" s="319">
        <f>IF(X88="","",X88)</f>
        <v>0</v>
      </c>
      <c r="J92" s="319"/>
      <c r="K92" s="319" t="s">
        <v>17</v>
      </c>
      <c r="L92" s="319">
        <f>IF(U88="","",U88)</f>
        <v>0</v>
      </c>
      <c r="M92" s="319"/>
      <c r="N92" s="330" t="str">
        <f>IF(OR(O92="",R92=""),"",IF(O92&gt;R92,"○",IF(O92=R92,"△","●")))</f>
        <v>△</v>
      </c>
      <c r="O92" s="319">
        <f>IF(X90="","",X90)</f>
        <v>0</v>
      </c>
      <c r="P92" s="319"/>
      <c r="Q92" s="319" t="s">
        <v>17</v>
      </c>
      <c r="R92" s="319">
        <f>IF(U90="","",U90)</f>
        <v>0</v>
      </c>
      <c r="S92" s="319"/>
      <c r="T92" s="329"/>
      <c r="U92" s="329"/>
      <c r="V92" s="329"/>
      <c r="W92" s="329"/>
      <c r="X92" s="329"/>
      <c r="Y92" s="329"/>
      <c r="Z92" s="330" t="str">
        <f t="shared" ref="Z92" si="32">IF(OR(AA92="",AD92=""),"",IF(AA92&gt;AD92,"○",IF(AA92=AD92,"△","●")))</f>
        <v>△</v>
      </c>
      <c r="AA92" s="319">
        <f>P63</f>
        <v>0</v>
      </c>
      <c r="AB92" s="319"/>
      <c r="AC92" s="319" t="s">
        <v>17</v>
      </c>
      <c r="AD92" s="319">
        <f>U63</f>
        <v>0</v>
      </c>
      <c r="AE92" s="319"/>
      <c r="AF92" s="319" t="str">
        <f t="shared" si="25"/>
        <v/>
      </c>
      <c r="AG92" s="319"/>
      <c r="AH92" s="319" t="str">
        <f t="shared" ref="AH92" si="33">IF(AND($J92="",$P92="",$V92="",$AB92=""),"",SUM($J92,$P92,$V92,$AB92))</f>
        <v/>
      </c>
      <c r="AI92" s="319"/>
      <c r="AJ92" s="319" t="str">
        <f t="shared" si="26"/>
        <v/>
      </c>
      <c r="AK92" s="319"/>
      <c r="AL92" s="319" t="str">
        <f t="shared" ref="AL92" si="34">IF(OR(AH92="",AJ92=""),"",AH92-AJ92)</f>
        <v/>
      </c>
      <c r="AM92" s="319"/>
      <c r="AN92" s="319"/>
      <c r="AO92" s="319">
        <v>3</v>
      </c>
      <c r="AP92" s="319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</row>
    <row r="93" spans="1:68" ht="11.25" customHeight="1" x14ac:dyDescent="0.45">
      <c r="A93" s="455"/>
      <c r="B93" s="328"/>
      <c r="C93" s="328"/>
      <c r="D93" s="328"/>
      <c r="E93" s="328"/>
      <c r="F93" s="328"/>
      <c r="G93" s="328"/>
      <c r="H93" s="330"/>
      <c r="I93" s="319"/>
      <c r="J93" s="319"/>
      <c r="K93" s="319"/>
      <c r="L93" s="319"/>
      <c r="M93" s="319"/>
      <c r="N93" s="330"/>
      <c r="O93" s="319"/>
      <c r="P93" s="319"/>
      <c r="Q93" s="319"/>
      <c r="R93" s="319"/>
      <c r="S93" s="319"/>
      <c r="T93" s="329"/>
      <c r="U93" s="329"/>
      <c r="V93" s="329"/>
      <c r="W93" s="329"/>
      <c r="X93" s="329"/>
      <c r="Y93" s="329"/>
      <c r="Z93" s="330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</row>
    <row r="94" spans="1:68" ht="11.25" customHeight="1" x14ac:dyDescent="0.45">
      <c r="A94" s="455">
        <v>4</v>
      </c>
      <c r="B94" s="328">
        <f>J57</f>
        <v>0</v>
      </c>
      <c r="C94" s="328"/>
      <c r="D94" s="328"/>
      <c r="E94" s="328"/>
      <c r="F94" s="328"/>
      <c r="G94" s="328"/>
      <c r="H94" s="330" t="str">
        <f t="shared" ref="H94" si="35">IF(OR(I94="",L94=""),"",IF(I94&gt;L94,"○",IF(I94=L94,"△","●")))</f>
        <v>△</v>
      </c>
      <c r="I94" s="319">
        <f>IF(AD88="","",AD88)</f>
        <v>0</v>
      </c>
      <c r="J94" s="319"/>
      <c r="K94" s="319" t="s">
        <v>17</v>
      </c>
      <c r="L94" s="319">
        <f>IF(AA88="","",AA88)</f>
        <v>0</v>
      </c>
      <c r="M94" s="319"/>
      <c r="N94" s="330" t="str">
        <f>IF(OR(O94="",R94=""),"",IF(O94&gt;R94,"○",IF(O94=R94,"△","●")))</f>
        <v>△</v>
      </c>
      <c r="O94" s="319">
        <f>IF(AD90="","",AD90)</f>
        <v>0</v>
      </c>
      <c r="P94" s="319"/>
      <c r="Q94" s="319" t="s">
        <v>17</v>
      </c>
      <c r="R94" s="319">
        <f>IF(AA90="","",AA90)</f>
        <v>0</v>
      </c>
      <c r="S94" s="319"/>
      <c r="T94" s="330" t="str">
        <f>IF(OR(U94="",X94=""),"",IF(U94&gt;X94,"○",IF(U94=X94,"△","●")))</f>
        <v>△</v>
      </c>
      <c r="U94" s="319">
        <f>IF(AD92="","",AD92)</f>
        <v>0</v>
      </c>
      <c r="V94" s="319"/>
      <c r="W94" s="319" t="s">
        <v>17</v>
      </c>
      <c r="X94" s="319">
        <f>IF(AA92="","",AA92)</f>
        <v>0</v>
      </c>
      <c r="Y94" s="319"/>
      <c r="Z94" s="329"/>
      <c r="AA94" s="329"/>
      <c r="AB94" s="329"/>
      <c r="AC94" s="329"/>
      <c r="AD94" s="329"/>
      <c r="AE94" s="329"/>
      <c r="AF94" s="319" t="str">
        <f>IF(AND($J94="",$P94="",$V94="",$AB94=""),"",COUNTIF($I94:$AF94,"○")*3+COUNTIF($I94:$AF94,"△")*1)</f>
        <v/>
      </c>
      <c r="AG94" s="319"/>
      <c r="AH94" s="319" t="str">
        <f t="shared" ref="AH94" si="36">IF(AND($J94="",$P94="",$V94="",$AB94=""),"",SUM($J94,$P94,$V94,$AB94))</f>
        <v/>
      </c>
      <c r="AI94" s="319"/>
      <c r="AJ94" s="319" t="str">
        <f>IF(AND($M94="",$S94="",$Y94="",$AE94),"",SUM($M94,$S94,$Y94,$AE94))</f>
        <v/>
      </c>
      <c r="AK94" s="319"/>
      <c r="AL94" s="319" t="str">
        <f t="shared" ref="AL94" si="37">IF(OR(AH94="",AJ94=""),"",AH94-AJ94)</f>
        <v/>
      </c>
      <c r="AM94" s="319"/>
      <c r="AN94" s="319"/>
      <c r="AO94" s="319">
        <v>4</v>
      </c>
      <c r="AP94" s="319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</row>
    <row r="95" spans="1:68" ht="11.25" customHeight="1" x14ac:dyDescent="0.45">
      <c r="A95" s="455"/>
      <c r="B95" s="328"/>
      <c r="C95" s="328"/>
      <c r="D95" s="328"/>
      <c r="E95" s="328"/>
      <c r="F95" s="328"/>
      <c r="G95" s="328"/>
      <c r="H95" s="330"/>
      <c r="I95" s="319"/>
      <c r="J95" s="319"/>
      <c r="K95" s="319"/>
      <c r="L95" s="319"/>
      <c r="M95" s="319"/>
      <c r="N95" s="330"/>
      <c r="O95" s="319"/>
      <c r="P95" s="319"/>
      <c r="Q95" s="319"/>
      <c r="R95" s="319"/>
      <c r="S95" s="319"/>
      <c r="T95" s="330"/>
      <c r="U95" s="319"/>
      <c r="V95" s="319"/>
      <c r="W95" s="319"/>
      <c r="X95" s="319"/>
      <c r="Y95" s="319"/>
      <c r="Z95" s="329"/>
      <c r="AA95" s="329"/>
      <c r="AB95" s="329"/>
      <c r="AC95" s="329"/>
      <c r="AD95" s="329"/>
      <c r="AE95" s="32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</row>
    <row r="96" spans="1:68" ht="11.25" customHeight="1" x14ac:dyDescent="0.45"/>
  </sheetData>
  <mergeCells count="648">
    <mergeCell ref="D4:G5"/>
    <mergeCell ref="H4:U5"/>
    <mergeCell ref="D30:G31"/>
    <mergeCell ref="H30:U31"/>
    <mergeCell ref="D56:G57"/>
    <mergeCell ref="H56:U57"/>
    <mergeCell ref="D83:G84"/>
    <mergeCell ref="H83:U84"/>
    <mergeCell ref="B94:G95"/>
    <mergeCell ref="H94:H95"/>
    <mergeCell ref="I94:J95"/>
    <mergeCell ref="K94:K95"/>
    <mergeCell ref="L94:M95"/>
    <mergeCell ref="N94:N95"/>
    <mergeCell ref="O94:P95"/>
    <mergeCell ref="Q94:Q95"/>
    <mergeCell ref="AF94:AG95"/>
    <mergeCell ref="W90:W91"/>
    <mergeCell ref="AO90:AP91"/>
    <mergeCell ref="AA92:AB93"/>
    <mergeCell ref="AC92:AC93"/>
    <mergeCell ref="AF92:AG93"/>
    <mergeCell ref="AH94:AI95"/>
    <mergeCell ref="AJ94:AK95"/>
    <mergeCell ref="AL94:AN95"/>
    <mergeCell ref="AO94:AP95"/>
    <mergeCell ref="AH90:AI91"/>
    <mergeCell ref="AD88:AE89"/>
    <mergeCell ref="O88:P89"/>
    <mergeCell ref="U88:V89"/>
    <mergeCell ref="R88:S89"/>
    <mergeCell ref="X88:Y89"/>
    <mergeCell ref="W88:W89"/>
    <mergeCell ref="Z86:AE87"/>
    <mergeCell ref="AF86:AG87"/>
    <mergeCell ref="AH86:AI87"/>
    <mergeCell ref="Z88:Z89"/>
    <mergeCell ref="AA88:AB89"/>
    <mergeCell ref="AC88:AC89"/>
    <mergeCell ref="AF88:AG89"/>
    <mergeCell ref="AH88:AI89"/>
    <mergeCell ref="AF90:AG91"/>
    <mergeCell ref="AH65:AI66"/>
    <mergeCell ref="AJ65:AK66"/>
    <mergeCell ref="AL65:AN66"/>
    <mergeCell ref="AO65:AP66"/>
    <mergeCell ref="AF63:AG64"/>
    <mergeCell ref="AH63:AI64"/>
    <mergeCell ref="AJ63:AK64"/>
    <mergeCell ref="AH92:AI93"/>
    <mergeCell ref="AJ92:AK93"/>
    <mergeCell ref="AL92:AN93"/>
    <mergeCell ref="AF67:AG68"/>
    <mergeCell ref="AO92:AP93"/>
    <mergeCell ref="AO67:AP68"/>
    <mergeCell ref="AJ86:AK87"/>
    <mergeCell ref="AL86:AN87"/>
    <mergeCell ref="AO86:AP87"/>
    <mergeCell ref="AJ88:AK89"/>
    <mergeCell ref="AL88:AN89"/>
    <mergeCell ref="AO88:AP89"/>
    <mergeCell ref="AH67:AI68"/>
    <mergeCell ref="AJ67:AK68"/>
    <mergeCell ref="AL67:AN68"/>
    <mergeCell ref="AJ90:AK91"/>
    <mergeCell ref="AL90:AN91"/>
    <mergeCell ref="AL41:AN42"/>
    <mergeCell ref="AO41:AP42"/>
    <mergeCell ref="Z59:AE60"/>
    <mergeCell ref="AF59:AG60"/>
    <mergeCell ref="AH59:AI60"/>
    <mergeCell ref="AJ59:AK60"/>
    <mergeCell ref="AL59:AN60"/>
    <mergeCell ref="AO59:AP60"/>
    <mergeCell ref="Z61:Z62"/>
    <mergeCell ref="AA61:AB62"/>
    <mergeCell ref="AC61:AC62"/>
    <mergeCell ref="AF61:AG62"/>
    <mergeCell ref="AH61:AI62"/>
    <mergeCell ref="AJ61:AK62"/>
    <mergeCell ref="AL61:AN62"/>
    <mergeCell ref="AO61:AP62"/>
    <mergeCell ref="AL48:AN49"/>
    <mergeCell ref="AF52:AG53"/>
    <mergeCell ref="AH52:AI53"/>
    <mergeCell ref="AJ52:AK53"/>
    <mergeCell ref="AF41:AG42"/>
    <mergeCell ref="AH41:AI42"/>
    <mergeCell ref="AJ41:AK42"/>
    <mergeCell ref="AD46:AE47"/>
    <mergeCell ref="AA35:AB36"/>
    <mergeCell ref="AC35:AC36"/>
    <mergeCell ref="AF35:AG36"/>
    <mergeCell ref="AH35:AI36"/>
    <mergeCell ref="AJ35:AK36"/>
    <mergeCell ref="B41:G42"/>
    <mergeCell ref="H41:H42"/>
    <mergeCell ref="I41:J42"/>
    <mergeCell ref="K41:K42"/>
    <mergeCell ref="L41:M42"/>
    <mergeCell ref="N41:N42"/>
    <mergeCell ref="O41:P42"/>
    <mergeCell ref="Q41:Q42"/>
    <mergeCell ref="R41:S42"/>
    <mergeCell ref="AF37:AG38"/>
    <mergeCell ref="AH37:AI38"/>
    <mergeCell ref="AJ37:AK38"/>
    <mergeCell ref="B35:G36"/>
    <mergeCell ref="H35:M36"/>
    <mergeCell ref="O35:P36"/>
    <mergeCell ref="U35:V36"/>
    <mergeCell ref="I37:J38"/>
    <mergeCell ref="U37:V38"/>
    <mergeCell ref="Z35:Z36"/>
    <mergeCell ref="AL37:AN38"/>
    <mergeCell ref="AO37:AP38"/>
    <mergeCell ref="Z39:Z40"/>
    <mergeCell ref="AA39:AB40"/>
    <mergeCell ref="AC39:AC40"/>
    <mergeCell ref="AF39:AG40"/>
    <mergeCell ref="AH39:AI40"/>
    <mergeCell ref="AJ39:AK40"/>
    <mergeCell ref="AL39:AN40"/>
    <mergeCell ref="AO39:AP40"/>
    <mergeCell ref="AD39:AE40"/>
    <mergeCell ref="Z37:Z38"/>
    <mergeCell ref="AA37:AB38"/>
    <mergeCell ref="AC37:AC38"/>
    <mergeCell ref="AD37:AE38"/>
    <mergeCell ref="Z33:AE34"/>
    <mergeCell ref="AF15:AG16"/>
    <mergeCell ref="AH15:AI16"/>
    <mergeCell ref="AJ15:AK16"/>
    <mergeCell ref="AL15:AN16"/>
    <mergeCell ref="AO15:AP16"/>
    <mergeCell ref="AF33:AG34"/>
    <mergeCell ref="AH33:AI34"/>
    <mergeCell ref="AJ33:AK34"/>
    <mergeCell ref="AL33:AN34"/>
    <mergeCell ref="AO33:AP34"/>
    <mergeCell ref="AF18:AG19"/>
    <mergeCell ref="AH18:AI19"/>
    <mergeCell ref="AJ18:AK19"/>
    <mergeCell ref="AO22:AP23"/>
    <mergeCell ref="AL22:AN23"/>
    <mergeCell ref="AL18:AN19"/>
    <mergeCell ref="AO18:AP19"/>
    <mergeCell ref="AO20:AP21"/>
    <mergeCell ref="AF20:AG21"/>
    <mergeCell ref="AH20:AI21"/>
    <mergeCell ref="AJ22:AK23"/>
    <mergeCell ref="AJ20:AK21"/>
    <mergeCell ref="AL20:AN21"/>
    <mergeCell ref="AF22:AG23"/>
    <mergeCell ref="AH22:AI23"/>
    <mergeCell ref="AJ11:AK12"/>
    <mergeCell ref="AL11:AN12"/>
    <mergeCell ref="AO11:AP12"/>
    <mergeCell ref="Z13:Z14"/>
    <mergeCell ref="AA13:AB14"/>
    <mergeCell ref="AC13:AC14"/>
    <mergeCell ref="AF13:AG14"/>
    <mergeCell ref="AH13:AI14"/>
    <mergeCell ref="AJ13:AK14"/>
    <mergeCell ref="AL13:AN14"/>
    <mergeCell ref="AO13:AP14"/>
    <mergeCell ref="AD13:AE14"/>
    <mergeCell ref="AD11:AE12"/>
    <mergeCell ref="Z11:Z12"/>
    <mergeCell ref="AA11:AB12"/>
    <mergeCell ref="AC11:AC12"/>
    <mergeCell ref="AF11:AG12"/>
    <mergeCell ref="AH11:AI12"/>
    <mergeCell ref="Z18:AE19"/>
    <mergeCell ref="AD20:AE21"/>
    <mergeCell ref="AC20:AC21"/>
    <mergeCell ref="AD22:AE23"/>
    <mergeCell ref="AL7:AN8"/>
    <mergeCell ref="AO7:AP8"/>
    <mergeCell ref="Z9:Z10"/>
    <mergeCell ref="AA9:AB10"/>
    <mergeCell ref="AC9:AC10"/>
    <mergeCell ref="AF9:AG10"/>
    <mergeCell ref="AH9:AI10"/>
    <mergeCell ref="AJ9:AK10"/>
    <mergeCell ref="AL9:AN10"/>
    <mergeCell ref="AO9:AP10"/>
    <mergeCell ref="AJ7:AK8"/>
    <mergeCell ref="AD9:AE10"/>
    <mergeCell ref="AF7:AG8"/>
    <mergeCell ref="AH7:AI8"/>
    <mergeCell ref="O72:P73"/>
    <mergeCell ref="A1:AP2"/>
    <mergeCell ref="A80:AP81"/>
    <mergeCell ref="B37:G38"/>
    <mergeCell ref="N37:S38"/>
    <mergeCell ref="B76:G77"/>
    <mergeCell ref="T76:Y77"/>
    <mergeCell ref="AL76:AN77"/>
    <mergeCell ref="B74:G75"/>
    <mergeCell ref="N74:S75"/>
    <mergeCell ref="AL74:AN75"/>
    <mergeCell ref="AC72:AC73"/>
    <mergeCell ref="AO52:AP53"/>
    <mergeCell ref="B59:G60"/>
    <mergeCell ref="H59:M60"/>
    <mergeCell ref="N59:S60"/>
    <mergeCell ref="T59:Y60"/>
    <mergeCell ref="B52:G53"/>
    <mergeCell ref="Z52:AE53"/>
    <mergeCell ref="AL52:AN53"/>
    <mergeCell ref="B50:G51"/>
    <mergeCell ref="T50:Y51"/>
    <mergeCell ref="AL50:AN51"/>
    <mergeCell ref="B48:G49"/>
    <mergeCell ref="AL44:AN45"/>
    <mergeCell ref="AO46:AP47"/>
    <mergeCell ref="AL78:AN79"/>
    <mergeCell ref="AO70:AP71"/>
    <mergeCell ref="B72:G73"/>
    <mergeCell ref="H72:M73"/>
    <mergeCell ref="AL72:AN73"/>
    <mergeCell ref="B70:G71"/>
    <mergeCell ref="H70:M71"/>
    <mergeCell ref="N70:S71"/>
    <mergeCell ref="T70:Y71"/>
    <mergeCell ref="Z70:AE71"/>
    <mergeCell ref="AF70:AG71"/>
    <mergeCell ref="AH70:AI71"/>
    <mergeCell ref="AJ70:AK71"/>
    <mergeCell ref="AL70:AN71"/>
    <mergeCell ref="AO72:AP73"/>
    <mergeCell ref="R72:S73"/>
    <mergeCell ref="X72:Y73"/>
    <mergeCell ref="AD72:AE73"/>
    <mergeCell ref="AA76:AB77"/>
    <mergeCell ref="AJ72:AK73"/>
    <mergeCell ref="I74:J75"/>
    <mergeCell ref="U74:V75"/>
    <mergeCell ref="B61:G62"/>
    <mergeCell ref="H61:M62"/>
    <mergeCell ref="B39:G40"/>
    <mergeCell ref="T39:Y40"/>
    <mergeCell ref="O9:P10"/>
    <mergeCell ref="U9:V10"/>
    <mergeCell ref="B11:G12"/>
    <mergeCell ref="N11:S12"/>
    <mergeCell ref="L11:M12"/>
    <mergeCell ref="X11:Y12"/>
    <mergeCell ref="I11:J12"/>
    <mergeCell ref="U11:V12"/>
    <mergeCell ref="R9:S10"/>
    <mergeCell ref="X9:Y10"/>
    <mergeCell ref="N33:S34"/>
    <mergeCell ref="T33:Y34"/>
    <mergeCell ref="B46:G47"/>
    <mergeCell ref="H46:M47"/>
    <mergeCell ref="B44:G45"/>
    <mergeCell ref="H44:M45"/>
    <mergeCell ref="N44:S45"/>
    <mergeCell ref="T44:Y45"/>
    <mergeCell ref="N48:S49"/>
    <mergeCell ref="B7:G8"/>
    <mergeCell ref="H7:M8"/>
    <mergeCell ref="N7:S8"/>
    <mergeCell ref="T7:Y8"/>
    <mergeCell ref="Z7:AE8"/>
    <mergeCell ref="L22:M23"/>
    <mergeCell ref="B15:G16"/>
    <mergeCell ref="H15:H16"/>
    <mergeCell ref="I15:J16"/>
    <mergeCell ref="K15:K16"/>
    <mergeCell ref="L15:M16"/>
    <mergeCell ref="N15:N16"/>
    <mergeCell ref="O15:P16"/>
    <mergeCell ref="Q15:Q16"/>
    <mergeCell ref="R15:S16"/>
    <mergeCell ref="U15:V16"/>
    <mergeCell ref="W15:W16"/>
    <mergeCell ref="X15:Y16"/>
    <mergeCell ref="Z15:AE16"/>
    <mergeCell ref="B13:G14"/>
    <mergeCell ref="T13:Y14"/>
    <mergeCell ref="T11:T12"/>
    <mergeCell ref="N9:N10"/>
    <mergeCell ref="N13:N14"/>
    <mergeCell ref="B9:G10"/>
    <mergeCell ref="H9:M10"/>
    <mergeCell ref="T9:T10"/>
    <mergeCell ref="B22:G23"/>
    <mergeCell ref="N22:S23"/>
    <mergeCell ref="B18:G19"/>
    <mergeCell ref="H18:M19"/>
    <mergeCell ref="N18:S19"/>
    <mergeCell ref="T18:Y19"/>
    <mergeCell ref="I22:J23"/>
    <mergeCell ref="U22:V23"/>
    <mergeCell ref="X22:Y23"/>
    <mergeCell ref="L13:M14"/>
    <mergeCell ref="R13:S14"/>
    <mergeCell ref="O13:P14"/>
    <mergeCell ref="T15:T16"/>
    <mergeCell ref="K11:K12"/>
    <mergeCell ref="K13:K14"/>
    <mergeCell ref="I13:J14"/>
    <mergeCell ref="H11:H12"/>
    <mergeCell ref="H13:H14"/>
    <mergeCell ref="Z20:Z21"/>
    <mergeCell ref="Z22:Z23"/>
    <mergeCell ref="X20:Y21"/>
    <mergeCell ref="AA22:AB23"/>
    <mergeCell ref="AA20:AB21"/>
    <mergeCell ref="H22:H23"/>
    <mergeCell ref="T20:T21"/>
    <mergeCell ref="T22:T23"/>
    <mergeCell ref="B20:G21"/>
    <mergeCell ref="H20:M21"/>
    <mergeCell ref="K22:K23"/>
    <mergeCell ref="I24:J25"/>
    <mergeCell ref="O24:P25"/>
    <mergeCell ref="H33:M34"/>
    <mergeCell ref="I52:J53"/>
    <mergeCell ref="O52:P53"/>
    <mergeCell ref="U52:V53"/>
    <mergeCell ref="R52:S53"/>
    <mergeCell ref="X52:Y53"/>
    <mergeCell ref="T41:T42"/>
    <mergeCell ref="U41:V42"/>
    <mergeCell ref="R35:S36"/>
    <mergeCell ref="X35:Y36"/>
    <mergeCell ref="O39:P40"/>
    <mergeCell ref="O61:P62"/>
    <mergeCell ref="U61:V62"/>
    <mergeCell ref="R46:S47"/>
    <mergeCell ref="X46:Y47"/>
    <mergeCell ref="O20:P21"/>
    <mergeCell ref="U20:V21"/>
    <mergeCell ref="R20:S21"/>
    <mergeCell ref="L39:M40"/>
    <mergeCell ref="R39:S40"/>
    <mergeCell ref="T24:Y25"/>
    <mergeCell ref="Q92:Q93"/>
    <mergeCell ref="K92:K93"/>
    <mergeCell ref="B90:G91"/>
    <mergeCell ref="N90:S91"/>
    <mergeCell ref="L90:M91"/>
    <mergeCell ref="X90:Y91"/>
    <mergeCell ref="AD90:AE91"/>
    <mergeCell ref="I90:J91"/>
    <mergeCell ref="U90:V91"/>
    <mergeCell ref="B92:G93"/>
    <mergeCell ref="T92:Y93"/>
    <mergeCell ref="L92:M93"/>
    <mergeCell ref="R92:S93"/>
    <mergeCell ref="AD92:AE93"/>
    <mergeCell ref="I92:J93"/>
    <mergeCell ref="O92:P93"/>
    <mergeCell ref="N92:N93"/>
    <mergeCell ref="H92:H93"/>
    <mergeCell ref="Z90:Z91"/>
    <mergeCell ref="AA90:AB91"/>
    <mergeCell ref="AC90:AC91"/>
    <mergeCell ref="T94:T95"/>
    <mergeCell ref="U94:V95"/>
    <mergeCell ref="W94:W95"/>
    <mergeCell ref="X94:Y95"/>
    <mergeCell ref="Z94:AE95"/>
    <mergeCell ref="Z92:Z93"/>
    <mergeCell ref="Z41:AE42"/>
    <mergeCell ref="R61:S62"/>
    <mergeCell ref="X61:Y62"/>
    <mergeCell ref="AD61:AE62"/>
    <mergeCell ref="AC63:AC64"/>
    <mergeCell ref="T74:T75"/>
    <mergeCell ref="AC65:AC66"/>
    <mergeCell ref="Z44:AE45"/>
    <mergeCell ref="AA74:AB75"/>
    <mergeCell ref="R94:S95"/>
    <mergeCell ref="N86:S87"/>
    <mergeCell ref="T86:Y87"/>
    <mergeCell ref="N65:N66"/>
    <mergeCell ref="N72:N73"/>
    <mergeCell ref="O46:P47"/>
    <mergeCell ref="U46:V47"/>
    <mergeCell ref="AA46:AB47"/>
    <mergeCell ref="Z46:Z47"/>
    <mergeCell ref="Z48:Z49"/>
    <mergeCell ref="Z65:Z66"/>
    <mergeCell ref="AA65:AB66"/>
    <mergeCell ref="O67:P68"/>
    <mergeCell ref="Q67:Q68"/>
    <mergeCell ref="R67:S68"/>
    <mergeCell ref="T67:T68"/>
    <mergeCell ref="U67:V68"/>
    <mergeCell ref="W67:W68"/>
    <mergeCell ref="X67:Y68"/>
    <mergeCell ref="Z67:AE68"/>
    <mergeCell ref="T48:T49"/>
    <mergeCell ref="T52:T53"/>
    <mergeCell ref="T61:T62"/>
    <mergeCell ref="W72:W73"/>
    <mergeCell ref="Z63:Z64"/>
    <mergeCell ref="AA63:AB64"/>
    <mergeCell ref="N50:N51"/>
    <mergeCell ref="N78:N79"/>
    <mergeCell ref="I63:J64"/>
    <mergeCell ref="U63:V64"/>
    <mergeCell ref="L63:M64"/>
    <mergeCell ref="X63:Y64"/>
    <mergeCell ref="AD63:AE64"/>
    <mergeCell ref="L65:M66"/>
    <mergeCell ref="R65:S66"/>
    <mergeCell ref="AD65:AE66"/>
    <mergeCell ref="I65:J66"/>
    <mergeCell ref="N63:S64"/>
    <mergeCell ref="T65:Y66"/>
    <mergeCell ref="O65:P66"/>
    <mergeCell ref="I67:J68"/>
    <mergeCell ref="K67:K68"/>
    <mergeCell ref="L67:M68"/>
    <mergeCell ref="N67:N68"/>
    <mergeCell ref="Z74:Z75"/>
    <mergeCell ref="W74:W75"/>
    <mergeCell ref="L74:M75"/>
    <mergeCell ref="X74:Y75"/>
    <mergeCell ref="AD74:AE75"/>
    <mergeCell ref="T63:T64"/>
    <mergeCell ref="T72:T73"/>
    <mergeCell ref="AO76:AP77"/>
    <mergeCell ref="I78:J79"/>
    <mergeCell ref="O78:P79"/>
    <mergeCell ref="U78:V79"/>
    <mergeCell ref="AO78:AP79"/>
    <mergeCell ref="L78:M79"/>
    <mergeCell ref="R78:S79"/>
    <mergeCell ref="X78:Y79"/>
    <mergeCell ref="AF78:AG79"/>
    <mergeCell ref="AH78:AI79"/>
    <mergeCell ref="AJ78:AK79"/>
    <mergeCell ref="W78:W79"/>
    <mergeCell ref="L76:M77"/>
    <mergeCell ref="R76:S77"/>
    <mergeCell ref="AD76:AE77"/>
    <mergeCell ref="AF76:AG77"/>
    <mergeCell ref="AH76:AI77"/>
    <mergeCell ref="AJ76:AK77"/>
    <mergeCell ref="AC76:AC77"/>
    <mergeCell ref="Z76:Z77"/>
    <mergeCell ref="T78:T79"/>
    <mergeCell ref="O76:P77"/>
    <mergeCell ref="Z78:AE79"/>
    <mergeCell ref="N76:N77"/>
    <mergeCell ref="AF74:AG75"/>
    <mergeCell ref="AH74:AI75"/>
    <mergeCell ref="AJ74:AK75"/>
    <mergeCell ref="O50:P51"/>
    <mergeCell ref="AA50:AB51"/>
    <mergeCell ref="AO50:AP51"/>
    <mergeCell ref="L50:M51"/>
    <mergeCell ref="R50:S51"/>
    <mergeCell ref="AD50:AE51"/>
    <mergeCell ref="AF50:AG51"/>
    <mergeCell ref="AH50:AI51"/>
    <mergeCell ref="AJ50:AK51"/>
    <mergeCell ref="W52:W53"/>
    <mergeCell ref="W61:W62"/>
    <mergeCell ref="W63:W64"/>
    <mergeCell ref="AF72:AG73"/>
    <mergeCell ref="AH72:AI73"/>
    <mergeCell ref="AO74:AP75"/>
    <mergeCell ref="U72:V73"/>
    <mergeCell ref="AA72:AB73"/>
    <mergeCell ref="AC74:AC75"/>
    <mergeCell ref="AL63:AN64"/>
    <mergeCell ref="AO63:AP64"/>
    <mergeCell ref="AF65:AG66"/>
    <mergeCell ref="R24:S25"/>
    <mergeCell ref="AD24:AE25"/>
    <mergeCell ref="AF24:AG25"/>
    <mergeCell ref="AH24:AI25"/>
    <mergeCell ref="AJ24:AK25"/>
    <mergeCell ref="AL24:AN25"/>
    <mergeCell ref="Z24:Z25"/>
    <mergeCell ref="B26:G27"/>
    <mergeCell ref="AL26:AN27"/>
    <mergeCell ref="I26:J27"/>
    <mergeCell ref="O26:P27"/>
    <mergeCell ref="U26:V27"/>
    <mergeCell ref="L26:M27"/>
    <mergeCell ref="R26:S27"/>
    <mergeCell ref="X26:Y27"/>
    <mergeCell ref="AF26:AG27"/>
    <mergeCell ref="AH26:AI27"/>
    <mergeCell ref="AJ26:AK27"/>
    <mergeCell ref="Z26:AE27"/>
    <mergeCell ref="T26:T27"/>
    <mergeCell ref="B24:G25"/>
    <mergeCell ref="AA24:AB25"/>
    <mergeCell ref="K24:K25"/>
    <mergeCell ref="K26:K27"/>
    <mergeCell ref="AO24:AP25"/>
    <mergeCell ref="AO26:AP27"/>
    <mergeCell ref="AF46:AG47"/>
    <mergeCell ref="AH46:AI47"/>
    <mergeCell ref="AJ46:AK47"/>
    <mergeCell ref="U48:V49"/>
    <mergeCell ref="AA48:AB49"/>
    <mergeCell ref="AO48:AP49"/>
    <mergeCell ref="X48:Y49"/>
    <mergeCell ref="AD48:AE49"/>
    <mergeCell ref="AF48:AG49"/>
    <mergeCell ref="AH48:AI49"/>
    <mergeCell ref="AJ48:AK49"/>
    <mergeCell ref="W41:W42"/>
    <mergeCell ref="X41:Y42"/>
    <mergeCell ref="X37:Y38"/>
    <mergeCell ref="AL35:AN36"/>
    <mergeCell ref="AO35:AP36"/>
    <mergeCell ref="AD35:AE36"/>
    <mergeCell ref="AO44:AP45"/>
    <mergeCell ref="AL46:AN47"/>
    <mergeCell ref="AF44:AG45"/>
    <mergeCell ref="AH44:AI45"/>
    <mergeCell ref="AJ44:AK45"/>
    <mergeCell ref="N52:N53"/>
    <mergeCell ref="N61:N62"/>
    <mergeCell ref="T88:T89"/>
    <mergeCell ref="T90:T91"/>
    <mergeCell ref="Q9:Q10"/>
    <mergeCell ref="Q13:Q14"/>
    <mergeCell ref="Q20:Q21"/>
    <mergeCell ref="Q24:Q25"/>
    <mergeCell ref="Q26:Q27"/>
    <mergeCell ref="Q35:Q36"/>
    <mergeCell ref="Q39:Q40"/>
    <mergeCell ref="Q46:Q47"/>
    <mergeCell ref="Q50:Q51"/>
    <mergeCell ref="Q52:Q53"/>
    <mergeCell ref="Q61:Q62"/>
    <mergeCell ref="Q65:Q66"/>
    <mergeCell ref="Q72:Q73"/>
    <mergeCell ref="Q76:Q77"/>
    <mergeCell ref="Q78:Q79"/>
    <mergeCell ref="Q88:Q89"/>
    <mergeCell ref="T35:T36"/>
    <mergeCell ref="T37:T38"/>
    <mergeCell ref="T46:T47"/>
    <mergeCell ref="N88:N89"/>
    <mergeCell ref="B88:G89"/>
    <mergeCell ref="K78:K79"/>
    <mergeCell ref="K90:K91"/>
    <mergeCell ref="N20:N21"/>
    <mergeCell ref="N24:N25"/>
    <mergeCell ref="N26:N27"/>
    <mergeCell ref="N35:N36"/>
    <mergeCell ref="N39:N40"/>
    <mergeCell ref="N46:N47"/>
    <mergeCell ref="H88:M89"/>
    <mergeCell ref="B78:G79"/>
    <mergeCell ref="H74:H75"/>
    <mergeCell ref="H76:H77"/>
    <mergeCell ref="H78:H79"/>
    <mergeCell ref="H90:H91"/>
    <mergeCell ref="K37:K38"/>
    <mergeCell ref="K39:K40"/>
    <mergeCell ref="K48:K49"/>
    <mergeCell ref="K50:K51"/>
    <mergeCell ref="K52:K53"/>
    <mergeCell ref="K63:K64"/>
    <mergeCell ref="K65:K66"/>
    <mergeCell ref="K74:K75"/>
    <mergeCell ref="K76:K77"/>
    <mergeCell ref="B86:G87"/>
    <mergeCell ref="H86:M87"/>
    <mergeCell ref="H24:H25"/>
    <mergeCell ref="H26:H27"/>
    <mergeCell ref="H37:H38"/>
    <mergeCell ref="H39:H40"/>
    <mergeCell ref="H48:H49"/>
    <mergeCell ref="H50:H51"/>
    <mergeCell ref="H52:H53"/>
    <mergeCell ref="H63:H64"/>
    <mergeCell ref="H65:H66"/>
    <mergeCell ref="L24:M25"/>
    <mergeCell ref="I48:J49"/>
    <mergeCell ref="L48:M49"/>
    <mergeCell ref="I50:J51"/>
    <mergeCell ref="I76:J77"/>
    <mergeCell ref="L52:M53"/>
    <mergeCell ref="B63:G64"/>
    <mergeCell ref="B65:G66"/>
    <mergeCell ref="B33:G34"/>
    <mergeCell ref="B67:G68"/>
    <mergeCell ref="H67:H68"/>
    <mergeCell ref="L37:M38"/>
    <mergeCell ref="I39:J40"/>
    <mergeCell ref="A94:A95"/>
    <mergeCell ref="A39:A40"/>
    <mergeCell ref="A46:A47"/>
    <mergeCell ref="A48:A49"/>
    <mergeCell ref="A50:A51"/>
    <mergeCell ref="A52:A53"/>
    <mergeCell ref="A61:A62"/>
    <mergeCell ref="A63:A64"/>
    <mergeCell ref="A65:A66"/>
    <mergeCell ref="A72:A73"/>
    <mergeCell ref="A41:A42"/>
    <mergeCell ref="A67:A68"/>
    <mergeCell ref="A74:A75"/>
    <mergeCell ref="A76:A77"/>
    <mergeCell ref="A92:A93"/>
    <mergeCell ref="A78:A79"/>
    <mergeCell ref="A88:A89"/>
    <mergeCell ref="A90:A91"/>
    <mergeCell ref="A9:A10"/>
    <mergeCell ref="A11:A12"/>
    <mergeCell ref="A13:A14"/>
    <mergeCell ref="A20:A21"/>
    <mergeCell ref="A22:A23"/>
    <mergeCell ref="A24:A25"/>
    <mergeCell ref="A26:A27"/>
    <mergeCell ref="A35:A36"/>
    <mergeCell ref="A37:A38"/>
    <mergeCell ref="A15:A16"/>
    <mergeCell ref="W4:Z5"/>
    <mergeCell ref="AA4:AJ5"/>
    <mergeCell ref="W30:Z31"/>
    <mergeCell ref="AA30:AJ31"/>
    <mergeCell ref="W56:Z57"/>
    <mergeCell ref="AA56:AJ57"/>
    <mergeCell ref="W83:Z84"/>
    <mergeCell ref="AA83:AJ84"/>
    <mergeCell ref="W9:W10"/>
    <mergeCell ref="W11:W12"/>
    <mergeCell ref="W20:W21"/>
    <mergeCell ref="W22:W23"/>
    <mergeCell ref="W26:W27"/>
    <mergeCell ref="W35:W36"/>
    <mergeCell ref="W37:W38"/>
    <mergeCell ref="W46:W47"/>
    <mergeCell ref="W48:W49"/>
    <mergeCell ref="AC22:AC23"/>
    <mergeCell ref="AC24:AC25"/>
    <mergeCell ref="AC46:AC47"/>
    <mergeCell ref="AC48:AC49"/>
    <mergeCell ref="AC50:AC51"/>
    <mergeCell ref="Z50:Z51"/>
    <mergeCell ref="Z72:Z73"/>
  </mergeCells>
  <phoneticPr fontId="22"/>
  <printOptions horizontalCentered="1"/>
  <pageMargins left="0.31496062992125984" right="0.31496062992125984" top="0.39370078740157483" bottom="0.19685039370078741" header="0.31496062992125984" footer="0.31496062992125984"/>
  <pageSetup paperSize="9" scale="86" orientation="portrait" r:id="rId1"/>
  <rowBreaks count="1" manualBreakCount="1">
    <brk id="79" max="4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8" x14ac:dyDescent="0.45"/>
  <sheetData/>
  <phoneticPr fontId="2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E3E9-7426-4AE8-8E15-C47071CAF916}">
  <dimension ref="A1:BF7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1</v>
      </c>
    </row>
    <row r="2" spans="1:46" ht="30" customHeight="1" x14ac:dyDescent="0.45">
      <c r="A2" s="275" t="str">
        <f ca="1">"【"&amp;INDIRECT("７月６日・７日組合せ!c"&amp;5+21*($AS$1-1))&amp;"ブロック 第２日】"</f>
        <v>【Ａブロック 第２日】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IF(INDIRECT("７月６日・７日組合せ!q"&amp;5+21*($AS$1-1))="","",INDIRECT("７月６日・７日組合せ!q"&amp;5+21*($AS$1-1)))</f>
        <v>姿川第一小学校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IF(L6="","",L6)</f>
        <v>ＦＣペンサーレ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43653</v>
      </c>
      <c r="AH3" s="282"/>
      <c r="AI3" s="282"/>
      <c r="AJ3" s="282"/>
      <c r="AK3" s="282"/>
      <c r="AL3" s="282"/>
      <c r="AM3" s="479" t="str">
        <f>"（"&amp;TEXT(AG3,"aaa")&amp;"）"</f>
        <v>（日）</v>
      </c>
      <c r="AN3" s="479"/>
      <c r="AO3" s="480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G5" s="481" t="str">
        <f ca="1">INDIRECT("７月６日・７日組合せ!q"&amp;21*($AS$1-1)+11)</f>
        <v>ａ</v>
      </c>
      <c r="H5" s="101">
        <v>1</v>
      </c>
      <c r="I5" s="483" t="str">
        <f ca="1">INDIRECT("７月６日・７日組合せ!t"&amp;2*ROW()+21*($AS$1-1)-2)</f>
        <v>ａ３位</v>
      </c>
      <c r="J5" s="483"/>
      <c r="K5" s="483"/>
      <c r="L5" s="290" t="str">
        <f ca="1">IF(INDIRECT("７月６日・７日組合せ!v"&amp;2*ROW()+21*($AS$1-1)-2)="","",INDIRECT("７月６日・７日組合せ!v"&amp;2*ROW()+21*($AS$1-1)-2))</f>
        <v>シャルムグランツＳＣ</v>
      </c>
      <c r="M5" s="291"/>
      <c r="N5" s="291"/>
      <c r="O5" s="291"/>
      <c r="P5" s="291"/>
      <c r="Q5" s="291"/>
      <c r="R5" s="291"/>
      <c r="S5" s="292"/>
      <c r="T5" s="293"/>
      <c r="U5" s="294"/>
      <c r="X5" s="484" t="str">
        <f ca="1">INDIRECT("７月６日・７日組合せ!q"&amp;21*($AS$1-1)+19)</f>
        <v>b</v>
      </c>
      <c r="Y5" s="102">
        <v>5</v>
      </c>
      <c r="Z5" s="486" t="str">
        <f ca="1">INDIRECT("７月６日・７日組合せ!t"&amp;2*ROW()+21*($AS$1-1)+6)</f>
        <v>ｂ３位</v>
      </c>
      <c r="AA5" s="486"/>
      <c r="AB5" s="486"/>
      <c r="AC5" s="487" t="str">
        <f ca="1">IF(INDIRECT("７月６日・７日組合せ!v"&amp;2*ROW()+21*($AS$1-1)+6)="","",INDIRECT("７月６日・７日組合せ!v"&amp;2*ROW()+21*($AS$1-1)+6))</f>
        <v>国本ＪＳＣ</v>
      </c>
      <c r="AD5" s="487"/>
      <c r="AE5" s="487"/>
      <c r="AF5" s="487"/>
      <c r="AG5" s="487"/>
      <c r="AH5" s="487"/>
      <c r="AI5" s="488"/>
      <c r="AJ5" s="489"/>
      <c r="AK5" s="491"/>
      <c r="AL5" s="491"/>
    </row>
    <row r="6" spans="1:46" ht="18" customHeight="1" x14ac:dyDescent="0.45">
      <c r="G6" s="481"/>
      <c r="H6" s="101">
        <v>2</v>
      </c>
      <c r="I6" s="483" t="str">
        <f t="shared" ref="I6:I8" ca="1" si="0">INDIRECT("７月６日・７日組合せ!t"&amp;2*ROW()+21*($AS$1-1)-2)</f>
        <v>ｃ１位</v>
      </c>
      <c r="J6" s="483"/>
      <c r="K6" s="483"/>
      <c r="L6" s="290" t="str">
        <f t="shared" ref="L6:L8" ca="1" si="1">IF(INDIRECT("７月６日・７日組合せ!v"&amp;2*ROW()+21*($AS$1-1)-2)="","",INDIRECT("７月６日・７日組合せ!v"&amp;2*ROW()+21*($AS$1-1)-2))</f>
        <v>ＦＣペンサーレ</v>
      </c>
      <c r="M6" s="291"/>
      <c r="N6" s="291"/>
      <c r="O6" s="291"/>
      <c r="P6" s="291"/>
      <c r="Q6" s="291"/>
      <c r="R6" s="291"/>
      <c r="S6" s="301" t="s">
        <v>167</v>
      </c>
      <c r="T6" s="302"/>
      <c r="U6" s="303"/>
      <c r="X6" s="484"/>
      <c r="Y6" s="102">
        <v>6</v>
      </c>
      <c r="Z6" s="486" t="str">
        <f ca="1">INDIRECT("７月６日・７日組合せ!t"&amp;2*ROW()+21*($AS$1-1)+6)</f>
        <v>ｄ１位</v>
      </c>
      <c r="AA6" s="486"/>
      <c r="AB6" s="486"/>
      <c r="AC6" s="487" t="str">
        <f t="shared" ref="AC6:AC8" ca="1" si="2">IF(INDIRECT("７月６日・７日組合せ!v"&amp;2*ROW()+21*($AS$1-1)+6)="","",INDIRECT("７月６日・７日組合せ!v"&amp;2*ROW()+21*($AS$1-1)+6))</f>
        <v>栃木ＳＣ Ｕ１２</v>
      </c>
      <c r="AD6" s="487"/>
      <c r="AE6" s="487"/>
      <c r="AF6" s="487"/>
      <c r="AG6" s="487"/>
      <c r="AH6" s="487"/>
      <c r="AI6" s="488"/>
      <c r="AJ6" s="489"/>
      <c r="AK6" s="491"/>
      <c r="AL6" s="491"/>
    </row>
    <row r="7" spans="1:46" ht="18" customHeight="1" x14ac:dyDescent="0.45">
      <c r="G7" s="481"/>
      <c r="H7" s="101">
        <v>3</v>
      </c>
      <c r="I7" s="483" t="str">
        <f t="shared" ca="1" si="0"/>
        <v>ｅ２位</v>
      </c>
      <c r="J7" s="483"/>
      <c r="K7" s="483"/>
      <c r="L7" s="290" t="str">
        <f t="shared" ca="1" si="1"/>
        <v>清原ＳＳＳ</v>
      </c>
      <c r="M7" s="291"/>
      <c r="N7" s="291"/>
      <c r="O7" s="291"/>
      <c r="P7" s="291"/>
      <c r="Q7" s="291"/>
      <c r="R7" s="291"/>
      <c r="S7" s="301"/>
      <c r="T7" s="302"/>
      <c r="U7" s="303"/>
      <c r="X7" s="484"/>
      <c r="Y7" s="102">
        <v>7</v>
      </c>
      <c r="Z7" s="486" t="str">
        <f ca="1">INDIRECT("７月６日・７日組合せ!t"&amp;2*ROW()+21*($AS$1-1)+6)</f>
        <v>ｆ２位</v>
      </c>
      <c r="AA7" s="486"/>
      <c r="AB7" s="486"/>
      <c r="AC7" s="487" t="str">
        <f t="shared" ca="1" si="2"/>
        <v>ｕｎｉｏｎ ｓｃ</v>
      </c>
      <c r="AD7" s="487"/>
      <c r="AE7" s="487"/>
      <c r="AF7" s="487"/>
      <c r="AG7" s="487"/>
      <c r="AH7" s="487"/>
      <c r="AI7" s="488"/>
      <c r="AJ7" s="489"/>
      <c r="AK7" s="490"/>
      <c r="AL7" s="490"/>
    </row>
    <row r="8" spans="1:46" ht="18" customHeight="1" x14ac:dyDescent="0.45">
      <c r="C8" s="91"/>
      <c r="D8" s="85"/>
      <c r="E8" s="85"/>
      <c r="F8" s="85"/>
      <c r="G8" s="482"/>
      <c r="H8" s="101">
        <v>4</v>
      </c>
      <c r="I8" s="483" t="str">
        <f t="shared" ca="1" si="0"/>
        <v>ｇ４位</v>
      </c>
      <c r="J8" s="483"/>
      <c r="K8" s="483"/>
      <c r="L8" s="306" t="str">
        <f t="shared" ca="1" si="1"/>
        <v>ＦＣみらい</v>
      </c>
      <c r="M8" s="307"/>
      <c r="N8" s="307"/>
      <c r="O8" s="307"/>
      <c r="P8" s="307"/>
      <c r="Q8" s="307"/>
      <c r="R8" s="307"/>
      <c r="S8" s="309"/>
      <c r="T8" s="310"/>
      <c r="U8" s="311"/>
      <c r="X8" s="485"/>
      <c r="Y8" s="102">
        <v>8</v>
      </c>
      <c r="Z8" s="486" t="str">
        <f ca="1">INDIRECT("７月６日・７日組合せ!t"&amp;2*ROW()+21*($AS$1-1)+6)</f>
        <v>ａ４位</v>
      </c>
      <c r="AA8" s="486"/>
      <c r="AB8" s="486"/>
      <c r="AC8" s="487" t="str">
        <f t="shared" ca="1" si="2"/>
        <v>みはらＳＣ Jr</v>
      </c>
      <c r="AD8" s="487"/>
      <c r="AE8" s="487"/>
      <c r="AF8" s="487"/>
      <c r="AG8" s="487"/>
      <c r="AH8" s="487"/>
      <c r="AI8" s="488"/>
      <c r="AJ8" s="489"/>
      <c r="AK8" s="491"/>
      <c r="AL8" s="491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IFERROR(VLOOKUP(AS12,$H$5:$U$8,5,0),"")&amp;IFERROR(VLOOKUP(AS12,$Y$5:$AL$8,5,0),"")</f>
        <v>シャルムグランツＳＣ</v>
      </c>
      <c r="K12" s="324"/>
      <c r="L12" s="324"/>
      <c r="M12" s="324"/>
      <c r="N12" s="324"/>
      <c r="O12" s="324"/>
      <c r="P12" s="324"/>
      <c r="Q12" s="318">
        <f>IF(OR(S12="",S13=""),"",S12+S13)</f>
        <v>0</v>
      </c>
      <c r="R12" s="325"/>
      <c r="S12" s="73">
        <v>0</v>
      </c>
      <c r="T12" s="74" t="s">
        <v>29</v>
      </c>
      <c r="U12" s="73">
        <v>0</v>
      </c>
      <c r="V12" s="320">
        <f>IF(OR(U12="",U13=""),"",U12+U13)</f>
        <v>0</v>
      </c>
      <c r="W12" s="320"/>
      <c r="X12" s="326" t="str">
        <f ca="1">IFERROR(VLOOKUP(AT12,$H$5:$U$8,5,0),"")&amp;IFERROR(VLOOKUP(AT12,$Y$5:$AL$8,5,0),"")</f>
        <v>ＦＣペンサーレ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0</v>
      </c>
      <c r="T13" s="74" t="s">
        <v>29</v>
      </c>
      <c r="U13" s="73">
        <v>0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t="shared" ref="J14" ca="1" si="3">IFERROR(VLOOKUP(AS14,$H$5:$U$8,5,0),"")&amp;IFERROR(VLOOKUP(AS14,$Y$5:$AL$8,5,0),"")</f>
        <v>清原ＳＳＳ</v>
      </c>
      <c r="K14" s="324"/>
      <c r="L14" s="324"/>
      <c r="M14" s="324"/>
      <c r="N14" s="324"/>
      <c r="O14" s="324"/>
      <c r="P14" s="324"/>
      <c r="Q14" s="318">
        <f>IF(OR(S14="",S15=""),"",S14+S15)</f>
        <v>6</v>
      </c>
      <c r="R14" s="325"/>
      <c r="S14" s="73">
        <v>2</v>
      </c>
      <c r="T14" s="74" t="s">
        <v>29</v>
      </c>
      <c r="U14" s="73">
        <v>0</v>
      </c>
      <c r="V14" s="320">
        <f>IF(OR(U14="",U15=""),"",U14+U15)</f>
        <v>0</v>
      </c>
      <c r="W14" s="320"/>
      <c r="X14" s="326" t="str">
        <f t="shared" ref="X14" ca="1" si="4">IFERROR(VLOOKUP(AT14,$H$5:$U$8,5,0),"")&amp;IFERROR(VLOOKUP(AT14,$Y$5:$AL$8,5,0),"")</f>
        <v>ＦＣみらい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5"/>
      <c r="R15" s="325"/>
      <c r="S15" s="73">
        <v>4</v>
      </c>
      <c r="T15" s="74" t="s">
        <v>29</v>
      </c>
      <c r="U15" s="73">
        <v>0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5">IFERROR(VLOOKUP(AS16,$H$5:$U$8,5,0),"")&amp;IFERROR(VLOOKUP(AS16,$Y$5:$AL$8,5,0),"")</f>
        <v>国本ＪＳＣ</v>
      </c>
      <c r="K16" s="324"/>
      <c r="L16" s="324"/>
      <c r="M16" s="324"/>
      <c r="N16" s="324"/>
      <c r="O16" s="324"/>
      <c r="P16" s="324"/>
      <c r="Q16" s="318">
        <f t="shared" ref="Q16" si="6">IF(OR(S16="",S17=""),"",S16+S17)</f>
        <v>0</v>
      </c>
      <c r="R16" s="325"/>
      <c r="S16" s="73">
        <v>0</v>
      </c>
      <c r="T16" s="74" t="s">
        <v>29</v>
      </c>
      <c r="U16" s="73">
        <v>4</v>
      </c>
      <c r="V16" s="320">
        <f t="shared" ref="V16" si="7">IF(OR(U16="",U17=""),"",U16+U17)</f>
        <v>6</v>
      </c>
      <c r="W16" s="320"/>
      <c r="X16" s="326" t="str">
        <f t="shared" ref="X16" ca="1" si="8">IFERROR(VLOOKUP(AT16,$H$5:$U$8,5,0),"")&amp;IFERROR(VLOOKUP(AT16,$Y$5:$AL$8,5,0),"")</f>
        <v>栃木ＳＣ Ｕ１２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5"/>
      <c r="R17" s="325"/>
      <c r="S17" s="73">
        <v>0</v>
      </c>
      <c r="T17" s="74" t="s">
        <v>29</v>
      </c>
      <c r="U17" s="73">
        <v>2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9">IFERROR(VLOOKUP(AS18,$H$5:$U$8,5,0),"")&amp;IFERROR(VLOOKUP(AS18,$Y$5:$AL$8,5,0),"")</f>
        <v>ｕｎｉｏｎ ｓｃ</v>
      </c>
      <c r="K18" s="324"/>
      <c r="L18" s="324"/>
      <c r="M18" s="324"/>
      <c r="N18" s="324"/>
      <c r="O18" s="324"/>
      <c r="P18" s="324"/>
      <c r="Q18" s="318">
        <f t="shared" ref="Q18" si="10">IF(OR(S18="",S19=""),"",S18+S19)</f>
        <v>1</v>
      </c>
      <c r="R18" s="325"/>
      <c r="S18" s="73">
        <v>1</v>
      </c>
      <c r="T18" s="74" t="s">
        <v>29</v>
      </c>
      <c r="U18" s="73">
        <v>0</v>
      </c>
      <c r="V18" s="320">
        <f t="shared" ref="V18" si="11">IF(OR(U18="",U19=""),"",U18+U19)</f>
        <v>0</v>
      </c>
      <c r="W18" s="320"/>
      <c r="X18" s="326" t="str">
        <f t="shared" ref="X18" ca="1" si="12">IFERROR(VLOOKUP(AT18,$H$5:$U$8,5,0),"")&amp;IFERROR(VLOOKUP(AT18,$Y$5:$AL$8,5,0),"")</f>
        <v>みはらＳＣ Jr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5"/>
      <c r="R19" s="325"/>
      <c r="S19" s="73">
        <v>0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3">IFERROR(VLOOKUP(AS20,$H$5:$U$8,5,0),"")&amp;IFERROR(VLOOKUP(AS20,$Y$5:$AL$8,5,0),"")</f>
        <v>シャルムグランツＳＣ</v>
      </c>
      <c r="K20" s="324"/>
      <c r="L20" s="324"/>
      <c r="M20" s="324"/>
      <c r="N20" s="324"/>
      <c r="O20" s="324"/>
      <c r="P20" s="324"/>
      <c r="Q20" s="320">
        <f t="shared" ref="Q20" si="14">IF(OR(S20="",S21=""),"",S20+S21)</f>
        <v>1</v>
      </c>
      <c r="R20" s="320"/>
      <c r="S20" s="73">
        <v>0</v>
      </c>
      <c r="T20" s="74" t="s">
        <v>29</v>
      </c>
      <c r="U20" s="73">
        <v>2</v>
      </c>
      <c r="V20" s="320">
        <f t="shared" ref="V20" si="15">IF(OR(U20="",U21=""),"",U20+U21)</f>
        <v>4</v>
      </c>
      <c r="W20" s="320"/>
      <c r="X20" s="326" t="str">
        <f t="shared" ref="X20" ca="1" si="16">IFERROR(VLOOKUP(AT20,$H$5:$U$8,5,0),"")&amp;IFERROR(VLOOKUP(AT20,$Y$5:$AL$8,5,0),"")</f>
        <v>清原ＳＳＳ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1</v>
      </c>
      <c r="T21" s="74" t="s">
        <v>29</v>
      </c>
      <c r="U21" s="73">
        <v>2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7">IFERROR(VLOOKUP(AS22,$H$5:$U$8,5,0),"")&amp;IFERROR(VLOOKUP(AS22,$Y$5:$AL$8,5,0),"")</f>
        <v>ＦＣペンサーレ</v>
      </c>
      <c r="K22" s="324"/>
      <c r="L22" s="324"/>
      <c r="M22" s="324"/>
      <c r="N22" s="324"/>
      <c r="O22" s="324"/>
      <c r="P22" s="324"/>
      <c r="Q22" s="320">
        <f t="shared" ref="Q22" si="18">IF(OR(S22="",S23=""),"",S22+S23)</f>
        <v>1</v>
      </c>
      <c r="R22" s="320"/>
      <c r="S22" s="73">
        <v>0</v>
      </c>
      <c r="T22" s="74" t="s">
        <v>29</v>
      </c>
      <c r="U22" s="73">
        <v>0</v>
      </c>
      <c r="V22" s="320">
        <f t="shared" ref="V22" si="19">IF(OR(U22="",U23=""),"",U22+U23)</f>
        <v>0</v>
      </c>
      <c r="W22" s="320"/>
      <c r="X22" s="326" t="str">
        <f t="shared" ref="X22" ca="1" si="20">IFERROR(VLOOKUP(AT22,$H$5:$U$8,5,0),"")&amp;IFERROR(VLOOKUP(AT22,$Y$5:$AL$8,5,0),"")</f>
        <v>ＦＣみらい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1</v>
      </c>
      <c r="T23" s="74" t="s">
        <v>29</v>
      </c>
      <c r="U23" s="73">
        <v>0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1">IFERROR(VLOOKUP(AS24,$H$5:$U$8,5,0),"")&amp;IFERROR(VLOOKUP(AS24,$Y$5:$AL$8,5,0),"")</f>
        <v>国本ＪＳＣ</v>
      </c>
      <c r="K24" s="324"/>
      <c r="L24" s="324"/>
      <c r="M24" s="324"/>
      <c r="N24" s="324"/>
      <c r="O24" s="324"/>
      <c r="P24" s="324"/>
      <c r="Q24" s="320">
        <f t="shared" ref="Q24" si="22">IF(OR(S24="",S25=""),"",S24+S25)</f>
        <v>1</v>
      </c>
      <c r="R24" s="320"/>
      <c r="S24" s="73">
        <v>0</v>
      </c>
      <c r="T24" s="74" t="s">
        <v>29</v>
      </c>
      <c r="U24" s="73">
        <v>0</v>
      </c>
      <c r="V24" s="320">
        <f t="shared" ref="V24" si="23">IF(OR(U24="",U25=""),"",U24+U25)</f>
        <v>0</v>
      </c>
      <c r="W24" s="320"/>
      <c r="X24" s="326" t="str">
        <f t="shared" ref="X24" ca="1" si="24">IFERROR(VLOOKUP(AT24,$H$5:$U$8,5,0),"")&amp;IFERROR(VLOOKUP(AT24,$Y$5:$AL$8,5,0),"")</f>
        <v>ｕｎｉｏｎ ｓｃ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1</v>
      </c>
      <c r="T25" s="74" t="s">
        <v>29</v>
      </c>
      <c r="U25" s="73">
        <v>0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5">IFERROR(VLOOKUP(AS26,$H$5:$U$8,5,0),"")&amp;IFERROR(VLOOKUP(AS26,$Y$5:$AL$8,5,0),"")</f>
        <v>栃木ＳＣ Ｕ１２</v>
      </c>
      <c r="K26" s="324"/>
      <c r="L26" s="324"/>
      <c r="M26" s="324"/>
      <c r="N26" s="324"/>
      <c r="O26" s="324"/>
      <c r="P26" s="324"/>
      <c r="Q26" s="320">
        <f t="shared" ref="Q26" si="26">IF(OR(S26="",S27=""),"",S26+S27)</f>
        <v>3</v>
      </c>
      <c r="R26" s="320"/>
      <c r="S26" s="73">
        <v>3</v>
      </c>
      <c r="T26" s="74" t="s">
        <v>29</v>
      </c>
      <c r="U26" s="73">
        <v>0</v>
      </c>
      <c r="V26" s="320">
        <f t="shared" ref="V26" si="27">IF(OR(U26="",U27=""),"",U26+U27)</f>
        <v>0</v>
      </c>
      <c r="W26" s="320"/>
      <c r="X26" s="326" t="str">
        <f t="shared" ref="X26" ca="1" si="28">IFERROR(VLOOKUP(AT26,$H$5:$U$8,5,0),"")&amp;IFERROR(VLOOKUP(AT26,$Y$5:$AL$8,5,0),"")</f>
        <v>みはらＳＣ Jr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0</v>
      </c>
      <c r="T27" s="74" t="s">
        <v>29</v>
      </c>
      <c r="U27" s="73">
        <v>0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9">IFERROR(VLOOKUP(AS28,$H$5:$U$8,5,0),"")&amp;IFERROR(VLOOKUP(AS28,$Y$5:$AL$8,5,0),"")</f>
        <v>シャルムグランツＳＣ</v>
      </c>
      <c r="K28" s="324"/>
      <c r="L28" s="324"/>
      <c r="M28" s="324"/>
      <c r="N28" s="324"/>
      <c r="O28" s="324"/>
      <c r="P28" s="324"/>
      <c r="Q28" s="320">
        <f t="shared" ref="Q28" si="30">IF(OR(S28="",S29=""),"",S28+S29)</f>
        <v>4</v>
      </c>
      <c r="R28" s="320"/>
      <c r="S28" s="73">
        <v>1</v>
      </c>
      <c r="T28" s="74" t="s">
        <v>29</v>
      </c>
      <c r="U28" s="73">
        <v>0</v>
      </c>
      <c r="V28" s="320">
        <f t="shared" ref="V28" si="31">IF(OR(U28="",U29=""),"",U28+U29)</f>
        <v>0</v>
      </c>
      <c r="W28" s="320"/>
      <c r="X28" s="326" t="str">
        <f t="shared" ref="X28" ca="1" si="32">IFERROR(VLOOKUP(AT28,$H$5:$U$8,5,0),"")&amp;IFERROR(VLOOKUP(AT28,$Y$5:$AL$8,5,0),"")</f>
        <v>ＦＣみらい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3</v>
      </c>
      <c r="T29" s="74" t="s">
        <v>29</v>
      </c>
      <c r="U29" s="73">
        <v>0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3">IFERROR(VLOOKUP(AS30,$H$5:$U$8,5,0),"")&amp;IFERROR(VLOOKUP(AS30,$Y$5:$AL$8,5,0),"")</f>
        <v>ＦＣペンサーレ</v>
      </c>
      <c r="K30" s="324"/>
      <c r="L30" s="324"/>
      <c r="M30" s="324"/>
      <c r="N30" s="324"/>
      <c r="O30" s="324"/>
      <c r="P30" s="324"/>
      <c r="Q30" s="320">
        <f t="shared" ref="Q30" si="34">IF(OR(S30="",S31=""),"",S30+S31)</f>
        <v>0</v>
      </c>
      <c r="R30" s="320"/>
      <c r="S30" s="73">
        <v>0</v>
      </c>
      <c r="T30" s="74" t="s">
        <v>29</v>
      </c>
      <c r="U30" s="73">
        <v>2</v>
      </c>
      <c r="V30" s="320">
        <f t="shared" ref="V30" si="35">IF(OR(U30="",U31=""),"",U30+U31)</f>
        <v>2</v>
      </c>
      <c r="W30" s="320"/>
      <c r="X30" s="326" t="str">
        <f t="shared" ref="X30" ca="1" si="36">IFERROR(VLOOKUP(AT30,$H$5:$U$8,5,0),"")&amp;IFERROR(VLOOKUP(AT30,$Y$5:$AL$8,5,0),"")</f>
        <v>清原ＳＳＳ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0</v>
      </c>
      <c r="T31" s="74" t="s">
        <v>29</v>
      </c>
      <c r="U31" s="73">
        <v>0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7">IFERROR(VLOOKUP(AS32,$H$5:$U$8,5,0),"")&amp;IFERROR(VLOOKUP(AS32,$Y$5:$AL$8,5,0),"")</f>
        <v>国本ＪＳＣ</v>
      </c>
      <c r="K32" s="324"/>
      <c r="L32" s="324"/>
      <c r="M32" s="324"/>
      <c r="N32" s="324"/>
      <c r="O32" s="324"/>
      <c r="P32" s="324"/>
      <c r="Q32" s="320">
        <f t="shared" ref="Q32" si="38">IF(OR(S32="",S33=""),"",S32+S33)</f>
        <v>3</v>
      </c>
      <c r="R32" s="320"/>
      <c r="S32" s="73">
        <v>1</v>
      </c>
      <c r="T32" s="74" t="s">
        <v>29</v>
      </c>
      <c r="U32" s="73">
        <v>0</v>
      </c>
      <c r="V32" s="320">
        <f t="shared" ref="V32" si="39">IF(OR(U32="",U33=""),"",U32+U33)</f>
        <v>0</v>
      </c>
      <c r="W32" s="320"/>
      <c r="X32" s="326" t="str">
        <f t="shared" ref="X32" ca="1" si="40">IFERROR(VLOOKUP(AT32,$H$5:$U$8,5,0),"")&amp;IFERROR(VLOOKUP(AT32,$Y$5:$AL$8,5,0),"")</f>
        <v>みはらＳＣ Jr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8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2</v>
      </c>
      <c r="T33" s="74" t="s">
        <v>29</v>
      </c>
      <c r="U33" s="73">
        <v>0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8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1">IFERROR(VLOOKUP(AS34,$H$5:$U$8,5,0),"")&amp;IFERROR(VLOOKUP(AS34,$Y$5:$AL$8,5,0),"")</f>
        <v>栃木ＳＣ Ｕ１２</v>
      </c>
      <c r="K34" s="324"/>
      <c r="L34" s="324"/>
      <c r="M34" s="324"/>
      <c r="N34" s="324"/>
      <c r="O34" s="324"/>
      <c r="P34" s="324"/>
      <c r="Q34" s="320">
        <f t="shared" ref="Q34" si="42">IF(OR(S34="",S35=""),"",S34+S35)</f>
        <v>2</v>
      </c>
      <c r="R34" s="320"/>
      <c r="S34" s="73">
        <v>0</v>
      </c>
      <c r="T34" s="74" t="s">
        <v>29</v>
      </c>
      <c r="U34" s="73">
        <v>0</v>
      </c>
      <c r="V34" s="320">
        <f t="shared" ref="V34" si="43">IF(OR(U34="",U35=""),"",U34+U35)</f>
        <v>0</v>
      </c>
      <c r="W34" s="320"/>
      <c r="X34" s="326" t="str">
        <f t="shared" ref="X34" ca="1" si="44">IFERROR(VLOOKUP(AT34,$H$5:$U$8,5,0),"")&amp;IFERROR(VLOOKUP(AT34,$Y$5:$AL$8,5,0),"")</f>
        <v>ｕｎｉｏｎ ｓｃ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8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2</v>
      </c>
      <c r="T35" s="74" t="s">
        <v>29</v>
      </c>
      <c r="U35" s="73">
        <v>0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8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8" s="40" customFormat="1" ht="11.25" customHeight="1" x14ac:dyDescent="0.45">
      <c r="B37" s="319"/>
      <c r="C37" s="319" t="str">
        <f ca="1">G5</f>
        <v>ａ</v>
      </c>
      <c r="D37" s="319"/>
      <c r="E37" s="319"/>
      <c r="F37" s="319"/>
      <c r="G37" s="319"/>
      <c r="H37" s="319"/>
      <c r="I37" s="319" t="str">
        <f ca="1">IF(C39="","",C39)</f>
        <v>シャルムグランツＳＣ</v>
      </c>
      <c r="J37" s="319"/>
      <c r="K37" s="319"/>
      <c r="L37" s="319"/>
      <c r="M37" s="319"/>
      <c r="N37" s="319"/>
      <c r="O37" s="319" t="str">
        <f ca="1">IF(C41="","",C41)</f>
        <v>ＦＣペンサーレ</v>
      </c>
      <c r="P37" s="319"/>
      <c r="Q37" s="319"/>
      <c r="R37" s="319"/>
      <c r="S37" s="319"/>
      <c r="T37" s="319"/>
      <c r="U37" s="319" t="str">
        <f ca="1">IF(C43="","",C43)</f>
        <v>清原ＳＳＳ</v>
      </c>
      <c r="V37" s="319"/>
      <c r="W37" s="319"/>
      <c r="X37" s="319"/>
      <c r="Y37" s="319"/>
      <c r="Z37" s="319"/>
      <c r="AA37" s="319" t="str">
        <f ca="1">IF(C45="","",C45)</f>
        <v>ＦＣみらい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s="40" customFormat="1" ht="11.25" customHeight="1" x14ac:dyDescent="0.45">
      <c r="B39" s="319">
        <v>1</v>
      </c>
      <c r="C39" s="328" t="str">
        <f ca="1">L5</f>
        <v>シャルムグランツＳＣ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△</v>
      </c>
      <c r="P39" s="319">
        <f>Q12</f>
        <v>0</v>
      </c>
      <c r="Q39" s="319"/>
      <c r="R39" s="319" t="s">
        <v>17</v>
      </c>
      <c r="S39" s="319">
        <f>V12</f>
        <v>0</v>
      </c>
      <c r="T39" s="319"/>
      <c r="U39" s="330" t="str">
        <f>IF(OR(V39="",Y39=""),"",IF(V39&gt;Y39,"○",IF(V39=Y39,"△","●")))</f>
        <v>●</v>
      </c>
      <c r="V39" s="319">
        <f>Q20</f>
        <v>1</v>
      </c>
      <c r="W39" s="319"/>
      <c r="X39" s="319" t="s">
        <v>17</v>
      </c>
      <c r="Y39" s="319">
        <f>V20</f>
        <v>4</v>
      </c>
      <c r="Z39" s="319"/>
      <c r="AA39" s="330" t="str">
        <f t="shared" ref="AA39" si="45">IF(OR(AB39="",AE39=""),"",IF(AB39&gt;AE39,"○",IF(AB39=AE39,"△","●")))</f>
        <v>○</v>
      </c>
      <c r="AB39" s="319">
        <f>Q28</f>
        <v>4</v>
      </c>
      <c r="AC39" s="319"/>
      <c r="AD39" s="319" t="s">
        <v>17</v>
      </c>
      <c r="AE39" s="319">
        <f>V28</f>
        <v>0</v>
      </c>
      <c r="AF39" s="319"/>
      <c r="AG39" s="319">
        <f t="shared" ref="AG39:AG43" si="46">IF(AND($J39="",$P39="",$V39="",$AB39=""),"",COUNTIF($I39:$AF39,"○")*3+COUNTIF($I39:$AF39,"△")*1)</f>
        <v>4</v>
      </c>
      <c r="AH39" s="319"/>
      <c r="AI39" s="319">
        <f>IF(AND($J39="",$P39="",$V39="",$AB39=""),"",SUM($J39,$P39,$V39,$AB39))</f>
        <v>5</v>
      </c>
      <c r="AJ39" s="319"/>
      <c r="AK39" s="319">
        <f t="shared" ref="AK39:AK43" si="47">IF(AND($M39="",$S39="",$Y39="",$AE39),"",SUM($M39,$S39,$Y39,$AE39))</f>
        <v>4</v>
      </c>
      <c r="AL39" s="319"/>
      <c r="AM39" s="319">
        <f>IF(OR(AI39="",AK39=""),"",AI39-AK39)</f>
        <v>1</v>
      </c>
      <c r="AN39" s="319"/>
      <c r="AO39" s="319"/>
      <c r="AP39" s="319">
        <v>2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s="40" customFormat="1" ht="11.25" customHeight="1" x14ac:dyDescent="0.45">
      <c r="B41" s="319">
        <v>2</v>
      </c>
      <c r="C41" s="328" t="str">
        <f ca="1">L6</f>
        <v>ＦＣペンサーレ</v>
      </c>
      <c r="D41" s="328"/>
      <c r="E41" s="328"/>
      <c r="F41" s="328"/>
      <c r="G41" s="328"/>
      <c r="H41" s="328"/>
      <c r="I41" s="330" t="str">
        <f t="shared" ref="I41" si="48">IF(OR(J41="",M41=""),"",IF(J41&gt;M41,"○",IF(J41=M41,"△","●")))</f>
        <v>△</v>
      </c>
      <c r="J41" s="319">
        <f>IF(S39="","",S39)</f>
        <v>0</v>
      </c>
      <c r="K41" s="319"/>
      <c r="L41" s="319" t="s">
        <v>17</v>
      </c>
      <c r="M41" s="319">
        <f>IF(P39="","",P39)</f>
        <v>0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●</v>
      </c>
      <c r="V41" s="319">
        <f>Q30</f>
        <v>0</v>
      </c>
      <c r="W41" s="319"/>
      <c r="X41" s="319" t="s">
        <v>17</v>
      </c>
      <c r="Y41" s="319">
        <f>V30</f>
        <v>2</v>
      </c>
      <c r="Z41" s="319"/>
      <c r="AA41" s="330" t="str">
        <f t="shared" ref="AA41" si="49">IF(OR(AB41="",AE41=""),"",IF(AB41&gt;AE41,"○",IF(AB41=AE41,"△","●")))</f>
        <v>○</v>
      </c>
      <c r="AB41" s="319">
        <f>Q22</f>
        <v>1</v>
      </c>
      <c r="AC41" s="319"/>
      <c r="AD41" s="319" t="s">
        <v>17</v>
      </c>
      <c r="AE41" s="319">
        <f>V22</f>
        <v>0</v>
      </c>
      <c r="AF41" s="319"/>
      <c r="AG41" s="319">
        <f t="shared" si="46"/>
        <v>4</v>
      </c>
      <c r="AH41" s="319"/>
      <c r="AI41" s="319">
        <f t="shared" ref="AI41" si="50">IF(AND($J41="",$P41="",$V41="",$AB41=""),"",SUM($J41,$P41,$V41,$AB41))</f>
        <v>1</v>
      </c>
      <c r="AJ41" s="319"/>
      <c r="AK41" s="319">
        <f t="shared" si="47"/>
        <v>2</v>
      </c>
      <c r="AL41" s="319"/>
      <c r="AM41" s="319">
        <f t="shared" ref="AM41" si="51">IF(OR(AI41="",AK41=""),"",AI41-AK41)</f>
        <v>-1</v>
      </c>
      <c r="AN41" s="319"/>
      <c r="AO41" s="319"/>
      <c r="AP41" s="319">
        <v>3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s="40" customFormat="1" ht="11.25" customHeight="1" x14ac:dyDescent="0.45">
      <c r="B43" s="319">
        <v>3</v>
      </c>
      <c r="C43" s="328" t="str">
        <f ca="1">L7</f>
        <v>清原ＳＳＳ</v>
      </c>
      <c r="D43" s="328"/>
      <c r="E43" s="328"/>
      <c r="F43" s="328"/>
      <c r="G43" s="328"/>
      <c r="H43" s="328"/>
      <c r="I43" s="330" t="str">
        <f t="shared" ref="I43" si="52">IF(OR(J43="",M43=""),"",IF(J43&gt;M43,"○",IF(J43=M43,"△","●")))</f>
        <v>○</v>
      </c>
      <c r="J43" s="319">
        <f>IF(Y39="","",Y39)</f>
        <v>4</v>
      </c>
      <c r="K43" s="319"/>
      <c r="L43" s="319" t="s">
        <v>17</v>
      </c>
      <c r="M43" s="319">
        <f>IF(V39="","",V39)</f>
        <v>1</v>
      </c>
      <c r="N43" s="319"/>
      <c r="O43" s="330" t="str">
        <f>IF(OR(P43="",S43=""),"",IF(P43&gt;S43,"○",IF(P43=S43,"△","●")))</f>
        <v>○</v>
      </c>
      <c r="P43" s="319">
        <f>IF(Y41="","",Y41)</f>
        <v>2</v>
      </c>
      <c r="Q43" s="319"/>
      <c r="R43" s="319" t="s">
        <v>17</v>
      </c>
      <c r="S43" s="319">
        <f>IF(V41="","",V41)</f>
        <v>0</v>
      </c>
      <c r="T43" s="319"/>
      <c r="U43" s="329"/>
      <c r="V43" s="329"/>
      <c r="W43" s="329"/>
      <c r="X43" s="329"/>
      <c r="Y43" s="329"/>
      <c r="Z43" s="329"/>
      <c r="AA43" s="330" t="str">
        <f t="shared" ref="AA43" si="53">IF(OR(AB43="",AE43=""),"",IF(AB43&gt;AE43,"○",IF(AB43=AE43,"△","●")))</f>
        <v>○</v>
      </c>
      <c r="AB43" s="319">
        <f>Q14</f>
        <v>6</v>
      </c>
      <c r="AC43" s="319"/>
      <c r="AD43" s="319" t="s">
        <v>17</v>
      </c>
      <c r="AE43" s="319">
        <f>V14</f>
        <v>0</v>
      </c>
      <c r="AF43" s="319"/>
      <c r="AG43" s="319">
        <f t="shared" si="46"/>
        <v>9</v>
      </c>
      <c r="AH43" s="319"/>
      <c r="AI43" s="319">
        <f t="shared" ref="AI43" si="54">IF(AND($J43="",$P43="",$V43="",$AB43=""),"",SUM($J43,$P43,$V43,$AB43))</f>
        <v>12</v>
      </c>
      <c r="AJ43" s="319"/>
      <c r="AK43" s="319">
        <f t="shared" si="47"/>
        <v>1</v>
      </c>
      <c r="AL43" s="319"/>
      <c r="AM43" s="319">
        <f t="shared" ref="AM43" si="55">IF(OR(AI43="",AK43=""),"",AI43-AK43)</f>
        <v>11</v>
      </c>
      <c r="AN43" s="319"/>
      <c r="AO43" s="319"/>
      <c r="AP43" s="319">
        <v>1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s="40" customFormat="1" ht="11.25" customHeight="1" x14ac:dyDescent="0.45">
      <c r="B45" s="319">
        <v>4</v>
      </c>
      <c r="C45" s="328" t="str">
        <f ca="1">L8</f>
        <v>ＦＣみらい</v>
      </c>
      <c r="D45" s="328"/>
      <c r="E45" s="328"/>
      <c r="F45" s="328"/>
      <c r="G45" s="328"/>
      <c r="H45" s="328"/>
      <c r="I45" s="330" t="str">
        <f t="shared" ref="I45" si="56">IF(OR(J45="",M45=""),"",IF(J45&gt;M45,"○",IF(J45=M45,"△","●")))</f>
        <v>●</v>
      </c>
      <c r="J45" s="319">
        <f>IF(AE39="","",AE39)</f>
        <v>0</v>
      </c>
      <c r="K45" s="319"/>
      <c r="L45" s="319" t="s">
        <v>17</v>
      </c>
      <c r="M45" s="319">
        <f>IF(AB39="","",AB39)</f>
        <v>4</v>
      </c>
      <c r="N45" s="319"/>
      <c r="O45" s="330" t="str">
        <f>IF(OR(P45="",S45=""),"",IF(P45&gt;S45,"○",IF(P45=S45,"△","●")))</f>
        <v>●</v>
      </c>
      <c r="P45" s="319">
        <f>IF(AE41="","",AE41)</f>
        <v>0</v>
      </c>
      <c r="Q45" s="319"/>
      <c r="R45" s="319" t="s">
        <v>17</v>
      </c>
      <c r="S45" s="319">
        <f>IF(AB41="","",AB41)</f>
        <v>1</v>
      </c>
      <c r="T45" s="319"/>
      <c r="U45" s="330" t="str">
        <f>IF(OR(V45="",Y45=""),"",IF(V45&gt;Y45,"○",IF(V45=Y45,"△","●")))</f>
        <v>●</v>
      </c>
      <c r="V45" s="319">
        <f>IF(AE43="","",AE43)</f>
        <v>0</v>
      </c>
      <c r="W45" s="319"/>
      <c r="X45" s="319" t="s">
        <v>17</v>
      </c>
      <c r="Y45" s="319">
        <f>IF(AB43="","",AB43)</f>
        <v>6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0</v>
      </c>
      <c r="AH45" s="319"/>
      <c r="AI45" s="319">
        <f t="shared" ref="AI45" si="57">IF(AND($J45="",$P45="",$V45="",$AB45=""),"",SUM($J45,$P45,$V45,$AB45))</f>
        <v>0</v>
      </c>
      <c r="AJ45" s="319"/>
      <c r="AK45" s="319">
        <f>IF(AND($M45="",$S45="",$Y45="",$AE45),"",SUM($M45,$S45,$Y45,$AE45))</f>
        <v>11</v>
      </c>
      <c r="AL45" s="319"/>
      <c r="AM45" s="319">
        <f t="shared" ref="AM45" si="58">IF(OR(AI45="",AK45=""),"",AI45-AK45)</f>
        <v>-11</v>
      </c>
      <c r="AN45" s="319"/>
      <c r="AO45" s="319"/>
      <c r="AP45" s="319">
        <v>4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s="40" customFormat="1" ht="11.25" customHeight="1" x14ac:dyDescent="0.45">
      <c r="B48" s="319"/>
      <c r="C48" s="319" t="str">
        <f ca="1">X5</f>
        <v>b</v>
      </c>
      <c r="D48" s="319"/>
      <c r="E48" s="319"/>
      <c r="F48" s="319"/>
      <c r="G48" s="319"/>
      <c r="H48" s="319"/>
      <c r="I48" s="319" t="str">
        <f ca="1">IF(C50="","",C50)</f>
        <v>国本ＪＳＣ</v>
      </c>
      <c r="J48" s="319"/>
      <c r="K48" s="319"/>
      <c r="L48" s="319"/>
      <c r="M48" s="319"/>
      <c r="N48" s="319"/>
      <c r="O48" s="319" t="str">
        <f ca="1">IF(C52="","",C52)</f>
        <v>栃木ＳＣ Ｕ１２</v>
      </c>
      <c r="P48" s="319"/>
      <c r="Q48" s="319"/>
      <c r="R48" s="319"/>
      <c r="S48" s="319"/>
      <c r="T48" s="319"/>
      <c r="U48" s="319" t="str">
        <f ca="1">IF(C54="","",C54)</f>
        <v>ｕｎｉｏｎ ｓｃ</v>
      </c>
      <c r="V48" s="319"/>
      <c r="W48" s="319"/>
      <c r="X48" s="319"/>
      <c r="Y48" s="319"/>
      <c r="Z48" s="319"/>
      <c r="AA48" s="319" t="str">
        <f ca="1">IF(C56="","",C56)</f>
        <v>みはらＳＣ Jr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2:58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2:58" s="40" customFormat="1" ht="11.25" customHeight="1" x14ac:dyDescent="0.45">
      <c r="B50" s="319">
        <v>5</v>
      </c>
      <c r="C50" s="328" t="str">
        <f ca="1">AC5</f>
        <v>国本ＪＳＣ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●</v>
      </c>
      <c r="P50" s="319">
        <f>Q16</f>
        <v>0</v>
      </c>
      <c r="Q50" s="319"/>
      <c r="R50" s="319" t="s">
        <v>17</v>
      </c>
      <c r="S50" s="319">
        <f>V16</f>
        <v>6</v>
      </c>
      <c r="T50" s="319"/>
      <c r="U50" s="330" t="str">
        <f>IF(OR(V50="",Y50=""),"",IF(V50&gt;Y50,"○",IF(V50=Y50,"△","●")))</f>
        <v>○</v>
      </c>
      <c r="V50" s="319">
        <f>Q24</f>
        <v>1</v>
      </c>
      <c r="W50" s="319"/>
      <c r="X50" s="319" t="s">
        <v>17</v>
      </c>
      <c r="Y50" s="319">
        <f>V24</f>
        <v>0</v>
      </c>
      <c r="Z50" s="319"/>
      <c r="AA50" s="330" t="str">
        <f t="shared" ref="AA50:AA54" si="59">IF(OR(AB50="",AE50=""),"",IF(AB50&gt;AE50,"○",IF(AB50=AE50,"△","●")))</f>
        <v>○</v>
      </c>
      <c r="AB50" s="319">
        <f>Q32</f>
        <v>3</v>
      </c>
      <c r="AC50" s="319"/>
      <c r="AD50" s="319" t="s">
        <v>17</v>
      </c>
      <c r="AE50" s="319">
        <f>V32</f>
        <v>0</v>
      </c>
      <c r="AF50" s="319"/>
      <c r="AG50" s="319">
        <f t="shared" ref="AG50:AG54" si="60">IF(AND($J50="",$P50="",$V50="",$AB50=""),"",COUNTIF($I50:$AF50,"○")*3+COUNTIF($I50:$AF50,"△")*1)</f>
        <v>6</v>
      </c>
      <c r="AH50" s="319"/>
      <c r="AI50" s="319">
        <f>IF(AND($J50="",$P50="",$V50="",$AB50=""),"",SUM($J50,$P50,$V50,$AB50))</f>
        <v>4</v>
      </c>
      <c r="AJ50" s="319"/>
      <c r="AK50" s="319">
        <f t="shared" ref="AK50:AK54" si="61">IF(AND($M50="",$S50="",$Y50="",$AE50),"",SUM($M50,$S50,$Y50,$AE50))</f>
        <v>6</v>
      </c>
      <c r="AL50" s="319"/>
      <c r="AM50" s="319">
        <f>IF(OR(AI50="",AK50=""),"",AI50-AK50)</f>
        <v>-2</v>
      </c>
      <c r="AN50" s="319"/>
      <c r="AO50" s="319"/>
      <c r="AP50" s="319">
        <v>2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2:58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2:58" s="40" customFormat="1" ht="11.25" customHeight="1" x14ac:dyDescent="0.45">
      <c r="B52" s="319">
        <v>6</v>
      </c>
      <c r="C52" s="328" t="str">
        <f ca="1">AC6</f>
        <v>栃木ＳＣ Ｕ１２</v>
      </c>
      <c r="D52" s="328"/>
      <c r="E52" s="328"/>
      <c r="F52" s="328"/>
      <c r="G52" s="328"/>
      <c r="H52" s="328"/>
      <c r="I52" s="330" t="str">
        <f t="shared" ref="I52:I56" si="62">IF(OR(J52="",M52=""),"",IF(J52&gt;M52,"○",IF(J52=M52,"△","●")))</f>
        <v>○</v>
      </c>
      <c r="J52" s="319">
        <f>IF(S50="","",S50)</f>
        <v>6</v>
      </c>
      <c r="K52" s="319"/>
      <c r="L52" s="319" t="s">
        <v>17</v>
      </c>
      <c r="M52" s="319">
        <f>IF(P50="","",P50)</f>
        <v>0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○</v>
      </c>
      <c r="V52" s="319">
        <f>Q34</f>
        <v>2</v>
      </c>
      <c r="W52" s="319"/>
      <c r="X52" s="319" t="s">
        <v>17</v>
      </c>
      <c r="Y52" s="319">
        <f>V34</f>
        <v>0</v>
      </c>
      <c r="Z52" s="319"/>
      <c r="AA52" s="330" t="str">
        <f t="shared" si="59"/>
        <v>○</v>
      </c>
      <c r="AB52" s="319">
        <f>Q26</f>
        <v>3</v>
      </c>
      <c r="AC52" s="319"/>
      <c r="AD52" s="319" t="s">
        <v>17</v>
      </c>
      <c r="AE52" s="319">
        <f>V26</f>
        <v>0</v>
      </c>
      <c r="AF52" s="319"/>
      <c r="AG52" s="319">
        <f t="shared" si="60"/>
        <v>9</v>
      </c>
      <c r="AH52" s="319"/>
      <c r="AI52" s="319">
        <f t="shared" ref="AI52" si="63">IF(AND($J52="",$P52="",$V52="",$AB52=""),"",SUM($J52,$P52,$V52,$AB52))</f>
        <v>11</v>
      </c>
      <c r="AJ52" s="319"/>
      <c r="AK52" s="319">
        <f t="shared" si="61"/>
        <v>0</v>
      </c>
      <c r="AL52" s="319"/>
      <c r="AM52" s="319">
        <f t="shared" ref="AM52" si="64">IF(OR(AI52="",AK52=""),"",AI52-AK52)</f>
        <v>11</v>
      </c>
      <c r="AN52" s="319"/>
      <c r="AO52" s="319"/>
      <c r="AP52" s="319">
        <v>1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2:58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2:58" s="40" customFormat="1" ht="11.25" customHeight="1" x14ac:dyDescent="0.45">
      <c r="B54" s="319">
        <v>7</v>
      </c>
      <c r="C54" s="328" t="str">
        <f ca="1">AC7</f>
        <v>ｕｎｉｏｎ ｓｃ</v>
      </c>
      <c r="D54" s="328"/>
      <c r="E54" s="328"/>
      <c r="F54" s="328"/>
      <c r="G54" s="328"/>
      <c r="H54" s="328"/>
      <c r="I54" s="330" t="str">
        <f t="shared" si="62"/>
        <v>●</v>
      </c>
      <c r="J54" s="319">
        <f>IF(Y50="","",Y50)</f>
        <v>0</v>
      </c>
      <c r="K54" s="319"/>
      <c r="L54" s="319" t="s">
        <v>17</v>
      </c>
      <c r="M54" s="319">
        <f>IF(V50="","",V50)</f>
        <v>1</v>
      </c>
      <c r="N54" s="319"/>
      <c r="O54" s="330" t="str">
        <f>IF(OR(P54="",S54=""),"",IF(P54&gt;S54,"○",IF(P54=S54,"△","●")))</f>
        <v>●</v>
      </c>
      <c r="P54" s="319">
        <f>IF(Y52="","",Y52)</f>
        <v>0</v>
      </c>
      <c r="Q54" s="319"/>
      <c r="R54" s="319" t="s">
        <v>17</v>
      </c>
      <c r="S54" s="319">
        <f>IF(V52="","",V52)</f>
        <v>2</v>
      </c>
      <c r="T54" s="319"/>
      <c r="U54" s="329"/>
      <c r="V54" s="329"/>
      <c r="W54" s="329"/>
      <c r="X54" s="329"/>
      <c r="Y54" s="329"/>
      <c r="Z54" s="329"/>
      <c r="AA54" s="330" t="str">
        <f t="shared" si="59"/>
        <v>○</v>
      </c>
      <c r="AB54" s="319">
        <f>Q18</f>
        <v>1</v>
      </c>
      <c r="AC54" s="319"/>
      <c r="AD54" s="319" t="s">
        <v>17</v>
      </c>
      <c r="AE54" s="319">
        <f>V18</f>
        <v>0</v>
      </c>
      <c r="AF54" s="319"/>
      <c r="AG54" s="319">
        <f t="shared" si="60"/>
        <v>3</v>
      </c>
      <c r="AH54" s="319"/>
      <c r="AI54" s="319">
        <f t="shared" ref="AI54" si="65">IF(AND($J54="",$P54="",$V54="",$AB54=""),"",SUM($J54,$P54,$V54,$AB54))</f>
        <v>1</v>
      </c>
      <c r="AJ54" s="319"/>
      <c r="AK54" s="319">
        <f t="shared" si="61"/>
        <v>3</v>
      </c>
      <c r="AL54" s="319"/>
      <c r="AM54" s="319">
        <f t="shared" ref="AM54" si="66">IF(OR(AI54="",AK54=""),"",AI54-AK54)</f>
        <v>-2</v>
      </c>
      <c r="AN54" s="319"/>
      <c r="AO54" s="319"/>
      <c r="AP54" s="319">
        <v>3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2:58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2:58" s="40" customFormat="1" ht="11.25" customHeight="1" x14ac:dyDescent="0.45">
      <c r="B56" s="319">
        <v>8</v>
      </c>
      <c r="C56" s="328" t="str">
        <f ca="1">AC8</f>
        <v>みはらＳＣ Jr</v>
      </c>
      <c r="D56" s="328"/>
      <c r="E56" s="328"/>
      <c r="F56" s="328"/>
      <c r="G56" s="328"/>
      <c r="H56" s="328"/>
      <c r="I56" s="330" t="str">
        <f t="shared" si="62"/>
        <v>●</v>
      </c>
      <c r="J56" s="319">
        <f>IF(AE50="","",AE50)</f>
        <v>0</v>
      </c>
      <c r="K56" s="319"/>
      <c r="L56" s="319" t="s">
        <v>17</v>
      </c>
      <c r="M56" s="319">
        <f>IF(AB50="","",AB50)</f>
        <v>3</v>
      </c>
      <c r="N56" s="319"/>
      <c r="O56" s="330" t="str">
        <f>IF(OR(P56="",S56=""),"",IF(P56&gt;S56,"○",IF(P56=S56,"△","●")))</f>
        <v>●</v>
      </c>
      <c r="P56" s="319">
        <f>IF(AE52="","",AE52)</f>
        <v>0</v>
      </c>
      <c r="Q56" s="319"/>
      <c r="R56" s="319" t="s">
        <v>17</v>
      </c>
      <c r="S56" s="319">
        <f>IF(AB52="","",AB52)</f>
        <v>3</v>
      </c>
      <c r="T56" s="319"/>
      <c r="U56" s="330" t="str">
        <f>IF(OR(V56="",Y56=""),"",IF(V56&gt;Y56,"○",IF(V56=Y56,"△","●")))</f>
        <v>●</v>
      </c>
      <c r="V56" s="319">
        <f>IF(AE54="","",AE54)</f>
        <v>0</v>
      </c>
      <c r="W56" s="319"/>
      <c r="X56" s="319" t="s">
        <v>17</v>
      </c>
      <c r="Y56" s="319">
        <f>IF(AB54="","",AB54)</f>
        <v>1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0</v>
      </c>
      <c r="AH56" s="319"/>
      <c r="AI56" s="319">
        <f t="shared" ref="AI56" si="67">IF(AND($J56="",$P56="",$V56="",$AB56=""),"",SUM($J56,$P56,$V56,$AB56))</f>
        <v>0</v>
      </c>
      <c r="AJ56" s="319"/>
      <c r="AK56" s="319">
        <f>IF(AND($M56="",$S56="",$Y56="",$AE56),"",SUM($M56,$S56,$Y56,$AE56))</f>
        <v>7</v>
      </c>
      <c r="AL56" s="319"/>
      <c r="AM56" s="319">
        <f t="shared" ref="AM56" si="68">IF(OR(AI56="",AK56=""),"",AI56-AK56)</f>
        <v>-7</v>
      </c>
      <c r="AN56" s="319"/>
      <c r="AO56" s="319"/>
      <c r="AP56" s="319">
        <v>4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2:58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2:58" ht="13.2" x14ac:dyDescent="0.45">
      <c r="AS58" s="41"/>
      <c r="AT58" s="41"/>
    </row>
    <row r="59" spans="2:58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8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8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8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  <row r="64" spans="2:58" ht="18" customHeight="1" x14ac:dyDescent="0.45">
      <c r="AT64" s="492"/>
      <c r="AU64" s="493"/>
    </row>
    <row r="65" spans="46:47" ht="18" customHeight="1" x14ac:dyDescent="0.45">
      <c r="AT65" s="492"/>
      <c r="AU65" s="493"/>
    </row>
    <row r="66" spans="46:47" ht="18" customHeight="1" x14ac:dyDescent="0.45">
      <c r="AT66" s="494"/>
      <c r="AU66" s="494"/>
    </row>
    <row r="67" spans="46:47" ht="18" customHeight="1" x14ac:dyDescent="0.45">
      <c r="AT67" s="494"/>
      <c r="AU67" s="494"/>
    </row>
    <row r="68" spans="46:47" ht="18" customHeight="1" x14ac:dyDescent="0.45">
      <c r="AT68" s="492"/>
      <c r="AU68" s="493"/>
    </row>
    <row r="69" spans="46:47" ht="18" customHeight="1" x14ac:dyDescent="0.45">
      <c r="AT69" s="492"/>
      <c r="AU69" s="493"/>
    </row>
    <row r="70" spans="46:47" ht="18" customHeight="1" x14ac:dyDescent="0.45">
      <c r="AT70" s="492"/>
      <c r="AU70" s="493"/>
    </row>
    <row r="71" spans="46:47" ht="18" customHeight="1" x14ac:dyDescent="0.45">
      <c r="AT71" s="492"/>
      <c r="AU71" s="493"/>
    </row>
    <row r="72" spans="46:47" ht="18" customHeight="1" x14ac:dyDescent="0.45">
      <c r="AT72" s="93"/>
      <c r="AU72" s="93"/>
    </row>
  </sheetData>
  <mergeCells count="360">
    <mergeCell ref="AT71:AU71"/>
    <mergeCell ref="AT65:AU65"/>
    <mergeCell ref="AT66:AU66"/>
    <mergeCell ref="AT67:AU67"/>
    <mergeCell ref="AT68:AU68"/>
    <mergeCell ref="AT69:AU69"/>
    <mergeCell ref="AT70:AU70"/>
    <mergeCell ref="D62:I62"/>
    <mergeCell ref="J62:Q62"/>
    <mergeCell ref="R62:Z62"/>
    <mergeCell ref="AA62:AC62"/>
    <mergeCell ref="AD62:AM62"/>
    <mergeCell ref="AT64:AU64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C7:AI7"/>
    <mergeCell ref="AJ7:AL7"/>
    <mergeCell ref="I8:K8"/>
    <mergeCell ref="L8:R8"/>
    <mergeCell ref="S8:U8"/>
    <mergeCell ref="Z8:AB8"/>
    <mergeCell ref="AC8:AI8"/>
    <mergeCell ref="AJ8:AL8"/>
    <mergeCell ref="AC5:AI5"/>
    <mergeCell ref="AJ5:AL5"/>
    <mergeCell ref="I6:K6"/>
    <mergeCell ref="L6:R6"/>
    <mergeCell ref="S6:U6"/>
    <mergeCell ref="Z6:AB6"/>
    <mergeCell ref="AC6:AI6"/>
    <mergeCell ref="AJ6:AL6"/>
    <mergeCell ref="G5:G8"/>
    <mergeCell ref="I5:K5"/>
    <mergeCell ref="L5:R5"/>
    <mergeCell ref="S5:U5"/>
    <mergeCell ref="X5:X8"/>
    <mergeCell ref="Z5:AB5"/>
    <mergeCell ref="I7:K7"/>
    <mergeCell ref="L7:R7"/>
    <mergeCell ref="S7:U7"/>
    <mergeCell ref="Z7:AB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87" priority="21">
      <formula>WEEKDAY(AM3)=7</formula>
    </cfRule>
    <cfRule type="expression" dxfId="86" priority="22">
      <formula>WEEKDAY(AM3)=1</formula>
    </cfRule>
  </conditionalFormatting>
  <conditionalFormatting sqref="AM3:AO3">
    <cfRule type="expression" dxfId="85" priority="19">
      <formula>WEEKDAY(AM3)=7</formula>
    </cfRule>
    <cfRule type="expression" dxfId="84" priority="20">
      <formula>WEEKDAY(AM3)=1</formula>
    </cfRule>
  </conditionalFormatting>
  <conditionalFormatting sqref="AM3:AO3">
    <cfRule type="expression" dxfId="83" priority="17">
      <formula>WEEKDAY(AM3)=7</formula>
    </cfRule>
    <cfRule type="expression" dxfId="82" priority="18">
      <formula>WEEKDAY(AM3)=1</formula>
    </cfRule>
  </conditionalFormatting>
  <conditionalFormatting sqref="AM3:AO3">
    <cfRule type="expression" dxfId="81" priority="15">
      <formula>WEEKDAY(AM3)=7</formula>
    </cfRule>
    <cfRule type="expression" dxfId="80" priority="16">
      <formula>WEEKDAY(AM3)=1</formula>
    </cfRule>
  </conditionalFormatting>
  <conditionalFormatting sqref="AM3:AO3">
    <cfRule type="expression" dxfId="79" priority="13">
      <formula>WEEKDAY(AM3)=7</formula>
    </cfRule>
    <cfRule type="expression" dxfId="78" priority="14">
      <formula>WEEKDAY(AM3)=1</formula>
    </cfRule>
  </conditionalFormatting>
  <conditionalFormatting sqref="AM3:AO3">
    <cfRule type="expression" dxfId="77" priority="11">
      <formula>WEEKDAY(AM3)=7</formula>
    </cfRule>
    <cfRule type="expression" dxfId="76" priority="12">
      <formula>WEEKDAY(AM3)=1</formula>
    </cfRule>
  </conditionalFormatting>
  <conditionalFormatting sqref="AM3:AO3">
    <cfRule type="expression" dxfId="75" priority="9">
      <formula>WEEKDAY(AM3)=7</formula>
    </cfRule>
    <cfRule type="expression" dxfId="74" priority="10">
      <formula>WEEKDAY(AM3)=1</formula>
    </cfRule>
  </conditionalFormatting>
  <conditionalFormatting sqref="AM3:AO3">
    <cfRule type="expression" dxfId="73" priority="7">
      <formula>WEEKDAY(AM3)=7</formula>
    </cfRule>
    <cfRule type="expression" dxfId="72" priority="8">
      <formula>WEEKDAY(AM3)=1</formula>
    </cfRule>
  </conditionalFormatting>
  <conditionalFormatting sqref="AM3:AO3">
    <cfRule type="expression" dxfId="71" priority="5">
      <formula>WEEKDAY(AM3)=7</formula>
    </cfRule>
    <cfRule type="expression" dxfId="70" priority="6">
      <formula>WEEKDAY(AM3)=1</formula>
    </cfRule>
  </conditionalFormatting>
  <conditionalFormatting sqref="AM3:AO3">
    <cfRule type="expression" dxfId="69" priority="3">
      <formula>WEEKDAY(AM3)=7</formula>
    </cfRule>
    <cfRule type="expression" dxfId="68" priority="4">
      <formula>WEEKDAY(AM3)=1</formula>
    </cfRule>
  </conditionalFormatting>
  <conditionalFormatting sqref="AM3:AO3">
    <cfRule type="expression" dxfId="67" priority="1">
      <formula>WEEKDAY(AM3)=7</formula>
    </cfRule>
    <cfRule type="expression" dxfId="66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5AEC-CC66-4C4F-A62F-79A7AEFB7961}">
  <dimension ref="A1:BF72"/>
  <sheetViews>
    <sheetView view="pageBreakPreview" zoomScale="75" zoomScaleNormal="100" zoomScaleSheetLayoutView="75" workbookViewId="0">
      <selection sqref="A1:AQ1"/>
    </sheetView>
  </sheetViews>
  <sheetFormatPr defaultColWidth="3.5" defaultRowHeight="18" customHeight="1" x14ac:dyDescent="0.45"/>
  <cols>
    <col min="1" max="43" width="2.3984375" style="31" customWidth="1"/>
    <col min="44" max="44" width="3.5" style="31" customWidth="1"/>
    <col min="45" max="46" width="3.5" style="31" hidden="1" customWidth="1"/>
    <col min="47" max="16384" width="3.5" style="31"/>
  </cols>
  <sheetData>
    <row r="1" spans="1:46" ht="22.2" x14ac:dyDescent="0.45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S1" s="30">
        <v>2</v>
      </c>
    </row>
    <row r="2" spans="1:46" ht="30" customHeight="1" x14ac:dyDescent="0.45">
      <c r="A2" s="275" t="str">
        <f ca="1">"【"&amp;INDIRECT("７月６日・７日組合せ!c"&amp;5+21*($AS$1-1))&amp;"ブロック 第２日】"</f>
        <v>【Ｂブロック 第２日】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6"/>
      <c r="AS2" s="93"/>
    </row>
    <row r="3" spans="1:46" ht="18" customHeight="1" x14ac:dyDescent="0.45">
      <c r="C3" s="277" t="s">
        <v>22</v>
      </c>
      <c r="D3" s="277"/>
      <c r="E3" s="277"/>
      <c r="F3" s="277"/>
      <c r="G3" s="278" t="str">
        <f ca="1">IF(INDIRECT("７月６日・７日組合せ!q"&amp;5+21*($AS$1-1))="","",INDIRECT("７月６日・７日組合せ!q"&amp;5+21*($AS$1-1)))</f>
        <v>晃宝小学校</v>
      </c>
      <c r="H3" s="278"/>
      <c r="I3" s="278"/>
      <c r="J3" s="278"/>
      <c r="K3" s="278"/>
      <c r="L3" s="278"/>
      <c r="M3" s="278"/>
      <c r="N3" s="278"/>
      <c r="O3" s="278"/>
      <c r="P3" s="277" t="s">
        <v>23</v>
      </c>
      <c r="Q3" s="277"/>
      <c r="R3" s="277"/>
      <c r="S3" s="277"/>
      <c r="T3" s="279" t="str">
        <f ca="1">IF(AC8="","",AC8)</f>
        <v>宇都宮北部ＦＣトレ</v>
      </c>
      <c r="U3" s="280"/>
      <c r="V3" s="280"/>
      <c r="W3" s="280"/>
      <c r="X3" s="280"/>
      <c r="Y3" s="280"/>
      <c r="Z3" s="280"/>
      <c r="AA3" s="280"/>
      <c r="AB3" s="280"/>
      <c r="AC3" s="277" t="s">
        <v>24</v>
      </c>
      <c r="AD3" s="277"/>
      <c r="AE3" s="277"/>
      <c r="AF3" s="277"/>
      <c r="AG3" s="281">
        <v>43653</v>
      </c>
      <c r="AH3" s="282"/>
      <c r="AI3" s="282"/>
      <c r="AJ3" s="282"/>
      <c r="AK3" s="282"/>
      <c r="AL3" s="282"/>
      <c r="AM3" s="479" t="str">
        <f>"（"&amp;TEXT(AG3,"aaa")&amp;"）"</f>
        <v>（日）</v>
      </c>
      <c r="AN3" s="479"/>
      <c r="AO3" s="480"/>
      <c r="AP3" s="89"/>
    </row>
    <row r="4" spans="1:46" ht="18" customHeight="1" x14ac:dyDescent="0.45">
      <c r="C4" s="89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0"/>
      <c r="X4" s="90"/>
      <c r="Y4" s="90"/>
      <c r="Z4" s="90"/>
      <c r="AA4" s="90"/>
      <c r="AB4" s="90"/>
      <c r="AC4" s="9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6" ht="18" customHeight="1" x14ac:dyDescent="0.45">
      <c r="G5" s="481" t="str">
        <f ca="1">INDIRECT("７月６日・７日組合せ!q"&amp;21*($AS$1-1)+11)</f>
        <v>ｃ</v>
      </c>
      <c r="H5" s="101">
        <v>1</v>
      </c>
      <c r="I5" s="483" t="str">
        <f ca="1">INDIRECT("７月６日・７日組合せ!t"&amp;2*ROW()+21*($AS$1-1)-2)</f>
        <v>ｃ３位</v>
      </c>
      <c r="J5" s="483"/>
      <c r="K5" s="483"/>
      <c r="L5" s="290" t="str">
        <f ca="1">IF(INDIRECT("７月６日・７日組合せ!v"&amp;2*ROW()+21*($AS$1-1)-2)="","",INDIRECT("７月６日・７日組合せ!v"&amp;2*ROW()+21*($AS$1-1)-2))</f>
        <v>ＦＣグランディール</v>
      </c>
      <c r="M5" s="291"/>
      <c r="N5" s="291"/>
      <c r="O5" s="291"/>
      <c r="P5" s="291"/>
      <c r="Q5" s="291"/>
      <c r="R5" s="291"/>
      <c r="S5" s="292"/>
      <c r="T5" s="293"/>
      <c r="U5" s="294"/>
      <c r="X5" s="484" t="str">
        <f ca="1">INDIRECT("７月６日・７日組合せ!q"&amp;21*($AS$1-1)+19)</f>
        <v>ｄ</v>
      </c>
      <c r="Y5" s="102">
        <v>5</v>
      </c>
      <c r="Z5" s="486" t="str">
        <f ca="1">INDIRECT("７月６日・７日組合せ!t"&amp;2*ROW()+21*($AS$1-1)+6)</f>
        <v>ｄ３位</v>
      </c>
      <c r="AA5" s="486"/>
      <c r="AB5" s="486"/>
      <c r="AC5" s="487" t="str">
        <f ca="1">IF(INDIRECT("７月６日・７日組合せ!v"&amp;2*ROW()+21*($AS$1-1)+6)="","",INDIRECT("７月６日・７日組合せ!v"&amp;2*ROW()+21*($AS$1-1)+6))</f>
        <v>ブラッドレスＳＳ</v>
      </c>
      <c r="AD5" s="487"/>
      <c r="AE5" s="487"/>
      <c r="AF5" s="487"/>
      <c r="AG5" s="487"/>
      <c r="AH5" s="487"/>
      <c r="AI5" s="488"/>
      <c r="AJ5" s="489"/>
      <c r="AK5" s="491"/>
      <c r="AL5" s="491"/>
    </row>
    <row r="6" spans="1:46" ht="18" customHeight="1" x14ac:dyDescent="0.45">
      <c r="G6" s="481"/>
      <c r="H6" s="101">
        <v>2</v>
      </c>
      <c r="I6" s="483" t="str">
        <f t="shared" ref="I6:I8" ca="1" si="0">INDIRECT("７月６日・７日組合せ!t"&amp;2*ROW()+21*($AS$1-1)-2)</f>
        <v>ｅ１位</v>
      </c>
      <c r="J6" s="483"/>
      <c r="K6" s="483"/>
      <c r="L6" s="290" t="str">
        <f t="shared" ref="L6:L8" ca="1" si="1">IF(INDIRECT("７月６日・７日組合せ!v"&amp;2*ROW()+21*($AS$1-1)-2)="","",INDIRECT("７月６日・７日組合せ!v"&amp;2*ROW()+21*($AS$1-1)-2))</f>
        <v>ＳＵＧＡＯ ＳＣ</v>
      </c>
      <c r="M6" s="291"/>
      <c r="N6" s="291"/>
      <c r="O6" s="291"/>
      <c r="P6" s="291"/>
      <c r="Q6" s="291"/>
      <c r="R6" s="291"/>
      <c r="S6" s="301"/>
      <c r="T6" s="302"/>
      <c r="U6" s="303"/>
      <c r="X6" s="484"/>
      <c r="Y6" s="102">
        <v>6</v>
      </c>
      <c r="Z6" s="486" t="str">
        <f ca="1">INDIRECT("７月６日・７日組合せ!t"&amp;2*ROW()+21*($AS$1-1)+6)</f>
        <v>ｆ１位</v>
      </c>
      <c r="AA6" s="486"/>
      <c r="AB6" s="486"/>
      <c r="AC6" s="487" t="str">
        <f t="shared" ref="AC6:AC8" ca="1" si="2">IF(INDIRECT("７月６日・７日組合せ!v"&amp;2*ROW()+21*($AS$1-1)+6)="","",INDIRECT("７月６日・７日組合せ!v"&amp;2*ROW()+21*($AS$1-1)+6))</f>
        <v>ＦＣアネーロ宇都宮</v>
      </c>
      <c r="AD6" s="487"/>
      <c r="AE6" s="487"/>
      <c r="AF6" s="487"/>
      <c r="AG6" s="487"/>
      <c r="AH6" s="487"/>
      <c r="AI6" s="488"/>
      <c r="AJ6" s="489"/>
      <c r="AK6" s="491"/>
      <c r="AL6" s="491"/>
    </row>
    <row r="7" spans="1:46" ht="18" customHeight="1" x14ac:dyDescent="0.45">
      <c r="G7" s="481"/>
      <c r="H7" s="101">
        <v>3</v>
      </c>
      <c r="I7" s="483" t="str">
        <f t="shared" ca="1" si="0"/>
        <v>ｇ２位</v>
      </c>
      <c r="J7" s="483"/>
      <c r="K7" s="483"/>
      <c r="L7" s="290" t="str">
        <f t="shared" ca="1" si="1"/>
        <v>豊郷ＪＦＣ宇都宮</v>
      </c>
      <c r="M7" s="291"/>
      <c r="N7" s="291"/>
      <c r="O7" s="291"/>
      <c r="P7" s="291"/>
      <c r="Q7" s="291"/>
      <c r="R7" s="291"/>
      <c r="S7" s="301"/>
      <c r="T7" s="302"/>
      <c r="U7" s="303"/>
      <c r="X7" s="484"/>
      <c r="Y7" s="102">
        <v>7</v>
      </c>
      <c r="Z7" s="486" t="str">
        <f ca="1">INDIRECT("７月６日・７日組合せ!t"&amp;2*ROW()+21*($AS$1-1)+6)</f>
        <v>ａ２位</v>
      </c>
      <c r="AA7" s="486"/>
      <c r="AB7" s="486"/>
      <c r="AC7" s="487" t="str">
        <f t="shared" ca="1" si="2"/>
        <v>ともぞうＳＣ Ｕ１０</v>
      </c>
      <c r="AD7" s="487"/>
      <c r="AE7" s="487"/>
      <c r="AF7" s="487"/>
      <c r="AG7" s="487"/>
      <c r="AH7" s="487"/>
      <c r="AI7" s="488"/>
      <c r="AJ7" s="489"/>
      <c r="AK7" s="490"/>
      <c r="AL7" s="490"/>
    </row>
    <row r="8" spans="1:46" ht="18" customHeight="1" x14ac:dyDescent="0.45">
      <c r="C8" s="91"/>
      <c r="D8" s="85"/>
      <c r="E8" s="85"/>
      <c r="F8" s="85"/>
      <c r="G8" s="482"/>
      <c r="H8" s="101">
        <v>4</v>
      </c>
      <c r="I8" s="483" t="str">
        <f t="shared" ca="1" si="0"/>
        <v>ｂ４位</v>
      </c>
      <c r="J8" s="483"/>
      <c r="K8" s="483"/>
      <c r="L8" s="306" t="str">
        <f t="shared" ca="1" si="1"/>
        <v>雀宮ＦＣ</v>
      </c>
      <c r="M8" s="307"/>
      <c r="N8" s="307"/>
      <c r="O8" s="307"/>
      <c r="P8" s="307"/>
      <c r="Q8" s="307"/>
      <c r="R8" s="307"/>
      <c r="S8" s="301"/>
      <c r="T8" s="302"/>
      <c r="U8" s="303"/>
      <c r="X8" s="485"/>
      <c r="Y8" s="102">
        <v>8</v>
      </c>
      <c r="Z8" s="486" t="str">
        <f ca="1">INDIRECT("７月６日・７日組合せ!t"&amp;2*ROW()+21*($AS$1-1)+6)</f>
        <v>ｃ４位</v>
      </c>
      <c r="AA8" s="486"/>
      <c r="AB8" s="486"/>
      <c r="AC8" s="487" t="str">
        <f t="shared" ca="1" si="2"/>
        <v>宇都宮北部ＦＣトレ</v>
      </c>
      <c r="AD8" s="487"/>
      <c r="AE8" s="487"/>
      <c r="AF8" s="487"/>
      <c r="AG8" s="487"/>
      <c r="AH8" s="487"/>
      <c r="AI8" s="488"/>
      <c r="AJ8" s="301" t="s">
        <v>167</v>
      </c>
      <c r="AK8" s="302"/>
      <c r="AL8" s="303"/>
    </row>
    <row r="9" spans="1:46" ht="18" customHeight="1" x14ac:dyDescent="0.45">
      <c r="C9" s="91"/>
      <c r="D9" s="85"/>
      <c r="E9" s="85"/>
      <c r="F9" s="85"/>
      <c r="G9" s="85"/>
      <c r="H9" s="85"/>
      <c r="I9" s="92"/>
      <c r="J9" s="93"/>
      <c r="K9" s="93"/>
      <c r="L9" s="93"/>
      <c r="M9" s="93"/>
      <c r="N9" s="93"/>
      <c r="O9" s="93"/>
      <c r="X9" s="75"/>
      <c r="Y9" s="76"/>
      <c r="Z9" s="76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46" ht="18" customHeight="1" x14ac:dyDescent="0.45">
      <c r="B10" s="31" t="s">
        <v>165</v>
      </c>
    </row>
    <row r="11" spans="1:46" ht="14.4" x14ac:dyDescent="0.45">
      <c r="B11" s="105"/>
      <c r="C11" s="320" t="s">
        <v>25</v>
      </c>
      <c r="D11" s="320"/>
      <c r="E11" s="320"/>
      <c r="F11" s="325" t="s">
        <v>190</v>
      </c>
      <c r="G11" s="325"/>
      <c r="H11" s="325"/>
      <c r="I11" s="325"/>
      <c r="J11" s="320" t="s">
        <v>26</v>
      </c>
      <c r="K11" s="325"/>
      <c r="L11" s="325"/>
      <c r="M11" s="325"/>
      <c r="N11" s="325"/>
      <c r="O11" s="325"/>
      <c r="P11" s="325"/>
      <c r="Q11" s="320" t="s">
        <v>27</v>
      </c>
      <c r="R11" s="320"/>
      <c r="S11" s="320"/>
      <c r="T11" s="320"/>
      <c r="U11" s="320"/>
      <c r="V11" s="320"/>
      <c r="W11" s="320"/>
      <c r="X11" s="320" t="s">
        <v>26</v>
      </c>
      <c r="Y11" s="325"/>
      <c r="Z11" s="325"/>
      <c r="AA11" s="325"/>
      <c r="AB11" s="325"/>
      <c r="AC11" s="325"/>
      <c r="AD11" s="325"/>
      <c r="AE11" s="325" t="s">
        <v>190</v>
      </c>
      <c r="AF11" s="325"/>
      <c r="AG11" s="325"/>
      <c r="AH11" s="325"/>
      <c r="AI11" s="318" t="s">
        <v>28</v>
      </c>
      <c r="AJ11" s="318"/>
      <c r="AK11" s="318"/>
      <c r="AL11" s="318"/>
      <c r="AM11" s="318"/>
      <c r="AN11" s="318"/>
      <c r="AO11" s="319"/>
      <c r="AP11" s="319"/>
    </row>
    <row r="12" spans="1:46" ht="14.25" customHeight="1" x14ac:dyDescent="0.45">
      <c r="B12" s="320" t="s">
        <v>180</v>
      </c>
      <c r="C12" s="321">
        <v>0.375</v>
      </c>
      <c r="D12" s="321"/>
      <c r="E12" s="321"/>
      <c r="F12" s="322"/>
      <c r="G12" s="322"/>
      <c r="H12" s="322"/>
      <c r="I12" s="322"/>
      <c r="J12" s="323" t="str">
        <f ca="1">IFERROR(VLOOKUP(AS12,$H$5:$U$8,5,0),"")&amp;IFERROR(VLOOKUP(AS12,$Y$5:$AL$8,5,0),"")</f>
        <v>ＦＣグランディール</v>
      </c>
      <c r="K12" s="324"/>
      <c r="L12" s="324"/>
      <c r="M12" s="324"/>
      <c r="N12" s="324"/>
      <c r="O12" s="324"/>
      <c r="P12" s="324"/>
      <c r="Q12" s="318">
        <f>IF(OR(S12="",S13=""),"",S12+S13)</f>
        <v>2</v>
      </c>
      <c r="R12" s="325"/>
      <c r="S12" s="73">
        <v>1</v>
      </c>
      <c r="T12" s="74" t="s">
        <v>29</v>
      </c>
      <c r="U12" s="73">
        <v>0</v>
      </c>
      <c r="V12" s="320">
        <f>IF(OR(U12="",U13=""),"",U12+U13)</f>
        <v>0</v>
      </c>
      <c r="W12" s="320"/>
      <c r="X12" s="326" t="str">
        <f ca="1">IFERROR(VLOOKUP(AT12,$H$5:$U$8,5,0),"")&amp;IFERROR(VLOOKUP(AT12,$Y$5:$AL$8,5,0),"")</f>
        <v>ＳＵＧＡＯ ＳＣ</v>
      </c>
      <c r="Y12" s="327"/>
      <c r="Z12" s="327"/>
      <c r="AA12" s="327"/>
      <c r="AB12" s="327"/>
      <c r="AC12" s="327"/>
      <c r="AD12" s="327"/>
      <c r="AE12" s="322"/>
      <c r="AF12" s="322"/>
      <c r="AG12" s="322"/>
      <c r="AH12" s="322"/>
      <c r="AI12" s="318" t="str">
        <f>'７月６日・７日組合せ'!$H$90</f>
        <v>５／６／７／８</v>
      </c>
      <c r="AJ12" s="318"/>
      <c r="AK12" s="318"/>
      <c r="AL12" s="318"/>
      <c r="AM12" s="318"/>
      <c r="AN12" s="318"/>
      <c r="AO12" s="319"/>
      <c r="AP12" s="319"/>
      <c r="AS12" s="88">
        <v>1</v>
      </c>
      <c r="AT12" s="88">
        <v>2</v>
      </c>
    </row>
    <row r="13" spans="1:46" ht="14.25" customHeight="1" x14ac:dyDescent="0.45">
      <c r="B13" s="320"/>
      <c r="C13" s="321"/>
      <c r="D13" s="321"/>
      <c r="E13" s="321"/>
      <c r="F13" s="322"/>
      <c r="G13" s="322"/>
      <c r="H13" s="322"/>
      <c r="I13" s="322"/>
      <c r="J13" s="324"/>
      <c r="K13" s="324"/>
      <c r="L13" s="324"/>
      <c r="M13" s="324"/>
      <c r="N13" s="324"/>
      <c r="O13" s="324"/>
      <c r="P13" s="324"/>
      <c r="Q13" s="325"/>
      <c r="R13" s="325"/>
      <c r="S13" s="73">
        <v>1</v>
      </c>
      <c r="T13" s="74" t="s">
        <v>29</v>
      </c>
      <c r="U13" s="73">
        <v>0</v>
      </c>
      <c r="V13" s="320"/>
      <c r="W13" s="320"/>
      <c r="X13" s="327"/>
      <c r="Y13" s="327"/>
      <c r="Z13" s="327"/>
      <c r="AA13" s="327"/>
      <c r="AB13" s="327"/>
      <c r="AC13" s="327"/>
      <c r="AD13" s="327"/>
      <c r="AE13" s="322"/>
      <c r="AF13" s="322"/>
      <c r="AG13" s="322"/>
      <c r="AH13" s="322"/>
      <c r="AI13" s="318"/>
      <c r="AJ13" s="318"/>
      <c r="AK13" s="318"/>
      <c r="AL13" s="318"/>
      <c r="AM13" s="318"/>
      <c r="AN13" s="318"/>
      <c r="AO13" s="319"/>
      <c r="AP13" s="319"/>
      <c r="AS13" s="88"/>
      <c r="AT13" s="88"/>
    </row>
    <row r="14" spans="1:46" ht="14.25" customHeight="1" x14ac:dyDescent="0.45">
      <c r="B14" s="320" t="s">
        <v>181</v>
      </c>
      <c r="C14" s="321">
        <v>0.39583333333333331</v>
      </c>
      <c r="D14" s="321">
        <v>0.4375</v>
      </c>
      <c r="E14" s="321"/>
      <c r="F14" s="322"/>
      <c r="G14" s="322"/>
      <c r="H14" s="322"/>
      <c r="I14" s="322"/>
      <c r="J14" s="323" t="str">
        <f t="shared" ref="J14" ca="1" si="3">IFERROR(VLOOKUP(AS14,$H$5:$U$8,5,0),"")&amp;IFERROR(VLOOKUP(AS14,$Y$5:$AL$8,5,0),"")</f>
        <v>豊郷ＪＦＣ宇都宮</v>
      </c>
      <c r="K14" s="324"/>
      <c r="L14" s="324"/>
      <c r="M14" s="324"/>
      <c r="N14" s="324"/>
      <c r="O14" s="324"/>
      <c r="P14" s="324"/>
      <c r="Q14" s="318">
        <f>IF(OR(S14="",S15=""),"",S14+S15)</f>
        <v>3</v>
      </c>
      <c r="R14" s="325"/>
      <c r="S14" s="73">
        <v>1</v>
      </c>
      <c r="T14" s="74" t="s">
        <v>29</v>
      </c>
      <c r="U14" s="73">
        <v>0</v>
      </c>
      <c r="V14" s="320">
        <f>IF(OR(U14="",U15=""),"",U14+U15)</f>
        <v>0</v>
      </c>
      <c r="W14" s="320"/>
      <c r="X14" s="326" t="str">
        <f t="shared" ref="X14" ca="1" si="4">IFERROR(VLOOKUP(AT14,$H$5:$U$8,5,0),"")&amp;IFERROR(VLOOKUP(AT14,$Y$5:$AL$8,5,0),"")</f>
        <v>雀宮ＦＣ</v>
      </c>
      <c r="Y14" s="327"/>
      <c r="Z14" s="327"/>
      <c r="AA14" s="327"/>
      <c r="AB14" s="327"/>
      <c r="AC14" s="327"/>
      <c r="AD14" s="327"/>
      <c r="AE14" s="322"/>
      <c r="AF14" s="322"/>
      <c r="AG14" s="322"/>
      <c r="AH14" s="322"/>
      <c r="AI14" s="318" t="str">
        <f>'７月６日・７日組合せ'!$H$91</f>
        <v>６／７／８／５</v>
      </c>
      <c r="AJ14" s="318"/>
      <c r="AK14" s="318"/>
      <c r="AL14" s="318"/>
      <c r="AM14" s="318"/>
      <c r="AN14" s="318"/>
      <c r="AO14" s="319"/>
      <c r="AP14" s="319"/>
      <c r="AS14" s="88">
        <v>3</v>
      </c>
      <c r="AT14" s="88">
        <v>4</v>
      </c>
    </row>
    <row r="15" spans="1:46" ht="14.25" customHeight="1" x14ac:dyDescent="0.45">
      <c r="B15" s="320"/>
      <c r="C15" s="321"/>
      <c r="D15" s="321"/>
      <c r="E15" s="321"/>
      <c r="F15" s="322"/>
      <c r="G15" s="322"/>
      <c r="H15" s="322"/>
      <c r="I15" s="322"/>
      <c r="J15" s="324"/>
      <c r="K15" s="324"/>
      <c r="L15" s="324"/>
      <c r="M15" s="324"/>
      <c r="N15" s="324"/>
      <c r="O15" s="324"/>
      <c r="P15" s="324"/>
      <c r="Q15" s="325"/>
      <c r="R15" s="325"/>
      <c r="S15" s="73">
        <v>2</v>
      </c>
      <c r="T15" s="74" t="s">
        <v>29</v>
      </c>
      <c r="U15" s="73">
        <v>0</v>
      </c>
      <c r="V15" s="320"/>
      <c r="W15" s="320"/>
      <c r="X15" s="327"/>
      <c r="Y15" s="327"/>
      <c r="Z15" s="327"/>
      <c r="AA15" s="327"/>
      <c r="AB15" s="327"/>
      <c r="AC15" s="327"/>
      <c r="AD15" s="327"/>
      <c r="AE15" s="322"/>
      <c r="AF15" s="322"/>
      <c r="AG15" s="322"/>
      <c r="AH15" s="322"/>
      <c r="AI15" s="318"/>
      <c r="AJ15" s="318"/>
      <c r="AK15" s="318"/>
      <c r="AL15" s="318"/>
      <c r="AM15" s="318"/>
      <c r="AN15" s="318"/>
      <c r="AO15" s="319"/>
      <c r="AP15" s="319"/>
      <c r="AS15" s="88"/>
      <c r="AT15" s="88"/>
    </row>
    <row r="16" spans="1:46" ht="14.25" customHeight="1" x14ac:dyDescent="0.45">
      <c r="B16" s="320" t="s">
        <v>182</v>
      </c>
      <c r="C16" s="321">
        <v>0.41666666666666669</v>
      </c>
      <c r="D16" s="321"/>
      <c r="E16" s="321"/>
      <c r="F16" s="322"/>
      <c r="G16" s="322"/>
      <c r="H16" s="322"/>
      <c r="I16" s="322"/>
      <c r="J16" s="323" t="str">
        <f t="shared" ref="J16" ca="1" si="5">IFERROR(VLOOKUP(AS16,$H$5:$U$8,5,0),"")&amp;IFERROR(VLOOKUP(AS16,$Y$5:$AL$8,5,0),"")</f>
        <v>ブラッドレスＳＳ</v>
      </c>
      <c r="K16" s="324"/>
      <c r="L16" s="324"/>
      <c r="M16" s="324"/>
      <c r="N16" s="324"/>
      <c r="O16" s="324"/>
      <c r="P16" s="324"/>
      <c r="Q16" s="318">
        <f t="shared" ref="Q16" si="6">IF(OR(S16="",S17=""),"",S16+S17)</f>
        <v>1</v>
      </c>
      <c r="R16" s="325"/>
      <c r="S16" s="73">
        <v>0</v>
      </c>
      <c r="T16" s="74" t="s">
        <v>29</v>
      </c>
      <c r="U16" s="73">
        <v>0</v>
      </c>
      <c r="V16" s="320">
        <f t="shared" ref="V16" si="7">IF(OR(U16="",U17=""),"",U16+U17)</f>
        <v>0</v>
      </c>
      <c r="W16" s="320"/>
      <c r="X16" s="326" t="str">
        <f t="shared" ref="X16" ca="1" si="8">IFERROR(VLOOKUP(AT16,$H$5:$U$8,5,0),"")&amp;IFERROR(VLOOKUP(AT16,$Y$5:$AL$8,5,0),"")</f>
        <v>ＦＣアネーロ宇都宮</v>
      </c>
      <c r="Y16" s="327"/>
      <c r="Z16" s="327"/>
      <c r="AA16" s="327"/>
      <c r="AB16" s="327"/>
      <c r="AC16" s="327"/>
      <c r="AD16" s="327"/>
      <c r="AE16" s="322"/>
      <c r="AF16" s="322"/>
      <c r="AG16" s="322"/>
      <c r="AH16" s="322"/>
      <c r="AI16" s="318" t="str">
        <f>'７月６日・７日組合せ'!$H$92</f>
        <v>１／２／３／４</v>
      </c>
      <c r="AJ16" s="318"/>
      <c r="AK16" s="318"/>
      <c r="AL16" s="318"/>
      <c r="AM16" s="318"/>
      <c r="AN16" s="318"/>
      <c r="AO16" s="319"/>
      <c r="AP16" s="319"/>
      <c r="AS16" s="88">
        <v>5</v>
      </c>
      <c r="AT16" s="88">
        <v>6</v>
      </c>
    </row>
    <row r="17" spans="2:46" ht="14.25" customHeight="1" x14ac:dyDescent="0.45">
      <c r="B17" s="320"/>
      <c r="C17" s="321"/>
      <c r="D17" s="321"/>
      <c r="E17" s="321"/>
      <c r="F17" s="322"/>
      <c r="G17" s="322"/>
      <c r="H17" s="322"/>
      <c r="I17" s="322"/>
      <c r="J17" s="324"/>
      <c r="K17" s="324"/>
      <c r="L17" s="324"/>
      <c r="M17" s="324"/>
      <c r="N17" s="324"/>
      <c r="O17" s="324"/>
      <c r="P17" s="324"/>
      <c r="Q17" s="325"/>
      <c r="R17" s="325"/>
      <c r="S17" s="73">
        <v>1</v>
      </c>
      <c r="T17" s="74" t="s">
        <v>29</v>
      </c>
      <c r="U17" s="73">
        <v>0</v>
      </c>
      <c r="V17" s="320"/>
      <c r="W17" s="320"/>
      <c r="X17" s="327"/>
      <c r="Y17" s="327"/>
      <c r="Z17" s="327"/>
      <c r="AA17" s="327"/>
      <c r="AB17" s="327"/>
      <c r="AC17" s="327"/>
      <c r="AD17" s="327"/>
      <c r="AE17" s="322"/>
      <c r="AF17" s="322"/>
      <c r="AG17" s="322"/>
      <c r="AH17" s="322"/>
      <c r="AI17" s="318"/>
      <c r="AJ17" s="318"/>
      <c r="AK17" s="318"/>
      <c r="AL17" s="318"/>
      <c r="AM17" s="318"/>
      <c r="AN17" s="318"/>
      <c r="AO17" s="319"/>
      <c r="AP17" s="319"/>
      <c r="AS17" s="88"/>
      <c r="AT17" s="88"/>
    </row>
    <row r="18" spans="2:46" ht="14.25" customHeight="1" x14ac:dyDescent="0.45">
      <c r="B18" s="320" t="s">
        <v>183</v>
      </c>
      <c r="C18" s="321">
        <v>0.4375</v>
      </c>
      <c r="D18" s="321">
        <v>0.4375</v>
      </c>
      <c r="E18" s="321"/>
      <c r="F18" s="322"/>
      <c r="G18" s="322"/>
      <c r="H18" s="322"/>
      <c r="I18" s="322"/>
      <c r="J18" s="323" t="str">
        <f t="shared" ref="J18" ca="1" si="9">IFERROR(VLOOKUP(AS18,$H$5:$U$8,5,0),"")&amp;IFERROR(VLOOKUP(AS18,$Y$5:$AL$8,5,0),"")</f>
        <v>ともぞうＳＣ Ｕ１０</v>
      </c>
      <c r="K18" s="324"/>
      <c r="L18" s="324"/>
      <c r="M18" s="324"/>
      <c r="N18" s="324"/>
      <c r="O18" s="324"/>
      <c r="P18" s="324"/>
      <c r="Q18" s="318">
        <f t="shared" ref="Q18" si="10">IF(OR(S18="",S19=""),"",S18+S19)</f>
        <v>11</v>
      </c>
      <c r="R18" s="325"/>
      <c r="S18" s="73">
        <v>6</v>
      </c>
      <c r="T18" s="74" t="s">
        <v>29</v>
      </c>
      <c r="U18" s="73">
        <v>0</v>
      </c>
      <c r="V18" s="320">
        <f t="shared" ref="V18" si="11">IF(OR(U18="",U19=""),"",U18+U19)</f>
        <v>0</v>
      </c>
      <c r="W18" s="320"/>
      <c r="X18" s="326" t="str">
        <f t="shared" ref="X18" ca="1" si="12">IFERROR(VLOOKUP(AT18,$H$5:$U$8,5,0),"")&amp;IFERROR(VLOOKUP(AT18,$Y$5:$AL$8,5,0),"")</f>
        <v>宇都宮北部ＦＣトレ</v>
      </c>
      <c r="Y18" s="327"/>
      <c r="Z18" s="327"/>
      <c r="AA18" s="327"/>
      <c r="AB18" s="327"/>
      <c r="AC18" s="327"/>
      <c r="AD18" s="327"/>
      <c r="AE18" s="322"/>
      <c r="AF18" s="322"/>
      <c r="AG18" s="322"/>
      <c r="AH18" s="322"/>
      <c r="AI18" s="318" t="str">
        <f>'７月６日・７日組合せ'!$H$93</f>
        <v>２／３／４／１</v>
      </c>
      <c r="AJ18" s="318"/>
      <c r="AK18" s="318"/>
      <c r="AL18" s="318"/>
      <c r="AM18" s="318"/>
      <c r="AN18" s="318"/>
      <c r="AO18" s="319"/>
      <c r="AP18" s="319"/>
      <c r="AS18" s="88">
        <v>7</v>
      </c>
      <c r="AT18" s="88">
        <v>8</v>
      </c>
    </row>
    <row r="19" spans="2:46" ht="14.25" customHeight="1" x14ac:dyDescent="0.45">
      <c r="B19" s="320"/>
      <c r="C19" s="321"/>
      <c r="D19" s="321"/>
      <c r="E19" s="321"/>
      <c r="F19" s="322"/>
      <c r="G19" s="322"/>
      <c r="H19" s="322"/>
      <c r="I19" s="322"/>
      <c r="J19" s="324"/>
      <c r="K19" s="324"/>
      <c r="L19" s="324"/>
      <c r="M19" s="324"/>
      <c r="N19" s="324"/>
      <c r="O19" s="324"/>
      <c r="P19" s="324"/>
      <c r="Q19" s="325"/>
      <c r="R19" s="325"/>
      <c r="S19" s="73">
        <v>5</v>
      </c>
      <c r="T19" s="74" t="s">
        <v>29</v>
      </c>
      <c r="U19" s="73">
        <v>0</v>
      </c>
      <c r="V19" s="320"/>
      <c r="W19" s="320"/>
      <c r="X19" s="327"/>
      <c r="Y19" s="327"/>
      <c r="Z19" s="327"/>
      <c r="AA19" s="327"/>
      <c r="AB19" s="327"/>
      <c r="AC19" s="327"/>
      <c r="AD19" s="327"/>
      <c r="AE19" s="322"/>
      <c r="AF19" s="322"/>
      <c r="AG19" s="322"/>
      <c r="AH19" s="322"/>
      <c r="AI19" s="318"/>
      <c r="AJ19" s="318"/>
      <c r="AK19" s="318"/>
      <c r="AL19" s="318"/>
      <c r="AM19" s="318"/>
      <c r="AN19" s="318"/>
      <c r="AO19" s="319"/>
      <c r="AP19" s="319"/>
      <c r="AS19" s="88"/>
      <c r="AT19" s="88"/>
    </row>
    <row r="20" spans="2:46" ht="14.25" customHeight="1" x14ac:dyDescent="0.45">
      <c r="B20" s="320" t="s">
        <v>184</v>
      </c>
      <c r="C20" s="321">
        <v>0.45833333333333298</v>
      </c>
      <c r="D20" s="321"/>
      <c r="E20" s="321"/>
      <c r="F20" s="322"/>
      <c r="G20" s="322"/>
      <c r="H20" s="322"/>
      <c r="I20" s="322"/>
      <c r="J20" s="323" t="str">
        <f t="shared" ref="J20" ca="1" si="13">IFERROR(VLOOKUP(AS20,$H$5:$U$8,5,0),"")&amp;IFERROR(VLOOKUP(AS20,$Y$5:$AL$8,5,0),"")</f>
        <v>ＦＣグランディール</v>
      </c>
      <c r="K20" s="324"/>
      <c r="L20" s="324"/>
      <c r="M20" s="324"/>
      <c r="N20" s="324"/>
      <c r="O20" s="324"/>
      <c r="P20" s="324"/>
      <c r="Q20" s="320">
        <f t="shared" ref="Q20" si="14">IF(OR(S20="",S21=""),"",S20+S21)</f>
        <v>2</v>
      </c>
      <c r="R20" s="320"/>
      <c r="S20" s="73">
        <v>1</v>
      </c>
      <c r="T20" s="74" t="s">
        <v>29</v>
      </c>
      <c r="U20" s="73">
        <v>0</v>
      </c>
      <c r="V20" s="320">
        <f t="shared" ref="V20" si="15">IF(OR(U20="",U21=""),"",U20+U21)</f>
        <v>1</v>
      </c>
      <c r="W20" s="320"/>
      <c r="X20" s="326" t="str">
        <f t="shared" ref="X20" ca="1" si="16">IFERROR(VLOOKUP(AT20,$H$5:$U$8,5,0),"")&amp;IFERROR(VLOOKUP(AT20,$Y$5:$AL$8,5,0),"")</f>
        <v>豊郷ＪＦＣ宇都宮</v>
      </c>
      <c r="Y20" s="327"/>
      <c r="Z20" s="327"/>
      <c r="AA20" s="327"/>
      <c r="AB20" s="327"/>
      <c r="AC20" s="327"/>
      <c r="AD20" s="327"/>
      <c r="AE20" s="322"/>
      <c r="AF20" s="322"/>
      <c r="AG20" s="322"/>
      <c r="AH20" s="322"/>
      <c r="AI20" s="318" t="str">
        <f>'７月６日・７日組合せ'!$H$94</f>
        <v>７／８／５／６</v>
      </c>
      <c r="AJ20" s="318"/>
      <c r="AK20" s="318"/>
      <c r="AL20" s="318"/>
      <c r="AM20" s="318"/>
      <c r="AN20" s="318"/>
      <c r="AO20" s="319"/>
      <c r="AP20" s="319"/>
      <c r="AS20" s="88">
        <v>1</v>
      </c>
      <c r="AT20" s="88">
        <v>3</v>
      </c>
    </row>
    <row r="21" spans="2:46" ht="14.25" customHeight="1" x14ac:dyDescent="0.45">
      <c r="B21" s="320"/>
      <c r="C21" s="321"/>
      <c r="D21" s="321"/>
      <c r="E21" s="321"/>
      <c r="F21" s="322"/>
      <c r="G21" s="322"/>
      <c r="H21" s="322"/>
      <c r="I21" s="322"/>
      <c r="J21" s="324"/>
      <c r="K21" s="324"/>
      <c r="L21" s="324"/>
      <c r="M21" s="324"/>
      <c r="N21" s="324"/>
      <c r="O21" s="324"/>
      <c r="P21" s="324"/>
      <c r="Q21" s="320"/>
      <c r="R21" s="320"/>
      <c r="S21" s="73">
        <v>1</v>
      </c>
      <c r="T21" s="74" t="s">
        <v>29</v>
      </c>
      <c r="U21" s="73">
        <v>1</v>
      </c>
      <c r="V21" s="320"/>
      <c r="W21" s="320"/>
      <c r="X21" s="327"/>
      <c r="Y21" s="327"/>
      <c r="Z21" s="327"/>
      <c r="AA21" s="327"/>
      <c r="AB21" s="327"/>
      <c r="AC21" s="327"/>
      <c r="AD21" s="327"/>
      <c r="AE21" s="322"/>
      <c r="AF21" s="322"/>
      <c r="AG21" s="322"/>
      <c r="AH21" s="322"/>
      <c r="AI21" s="318"/>
      <c r="AJ21" s="318"/>
      <c r="AK21" s="318"/>
      <c r="AL21" s="318"/>
      <c r="AM21" s="318"/>
      <c r="AN21" s="318"/>
      <c r="AO21" s="319"/>
      <c r="AP21" s="319"/>
      <c r="AS21" s="88"/>
      <c r="AT21" s="88"/>
    </row>
    <row r="22" spans="2:46" ht="14.25" customHeight="1" x14ac:dyDescent="0.45">
      <c r="B22" s="320" t="s">
        <v>185</v>
      </c>
      <c r="C22" s="321">
        <v>0.47916666666666702</v>
      </c>
      <c r="D22" s="321">
        <v>0.4375</v>
      </c>
      <c r="E22" s="321"/>
      <c r="F22" s="322"/>
      <c r="G22" s="322"/>
      <c r="H22" s="322"/>
      <c r="I22" s="322"/>
      <c r="J22" s="323" t="str">
        <f t="shared" ref="J22" ca="1" si="17">IFERROR(VLOOKUP(AS22,$H$5:$U$8,5,0),"")&amp;IFERROR(VLOOKUP(AS22,$Y$5:$AL$8,5,0),"")</f>
        <v>ＳＵＧＡＯ ＳＣ</v>
      </c>
      <c r="K22" s="324"/>
      <c r="L22" s="324"/>
      <c r="M22" s="324"/>
      <c r="N22" s="324"/>
      <c r="O22" s="324"/>
      <c r="P22" s="324"/>
      <c r="Q22" s="320">
        <f t="shared" ref="Q22" si="18">IF(OR(S22="",S23=""),"",S22+S23)</f>
        <v>0</v>
      </c>
      <c r="R22" s="320"/>
      <c r="S22" s="73">
        <v>0</v>
      </c>
      <c r="T22" s="74" t="s">
        <v>29</v>
      </c>
      <c r="U22" s="73">
        <v>0</v>
      </c>
      <c r="V22" s="320">
        <f t="shared" ref="V22" si="19">IF(OR(U22="",U23=""),"",U22+U23)</f>
        <v>0</v>
      </c>
      <c r="W22" s="320"/>
      <c r="X22" s="326" t="str">
        <f t="shared" ref="X22" ca="1" si="20">IFERROR(VLOOKUP(AT22,$H$5:$U$8,5,0),"")&amp;IFERROR(VLOOKUP(AT22,$Y$5:$AL$8,5,0),"")</f>
        <v>雀宮ＦＣ</v>
      </c>
      <c r="Y22" s="327"/>
      <c r="Z22" s="327"/>
      <c r="AA22" s="327"/>
      <c r="AB22" s="327"/>
      <c r="AC22" s="327"/>
      <c r="AD22" s="327"/>
      <c r="AE22" s="322"/>
      <c r="AF22" s="322"/>
      <c r="AG22" s="322"/>
      <c r="AH22" s="322"/>
      <c r="AI22" s="318" t="str">
        <f>'７月６日・７日組合せ'!$H$95</f>
        <v>８／５／６／７</v>
      </c>
      <c r="AJ22" s="318"/>
      <c r="AK22" s="318"/>
      <c r="AL22" s="318"/>
      <c r="AM22" s="318"/>
      <c r="AN22" s="318"/>
      <c r="AO22" s="319"/>
      <c r="AP22" s="319"/>
      <c r="AS22" s="88">
        <v>2</v>
      </c>
      <c r="AT22" s="88">
        <v>4</v>
      </c>
    </row>
    <row r="23" spans="2:46" ht="14.25" customHeight="1" x14ac:dyDescent="0.45">
      <c r="B23" s="320"/>
      <c r="C23" s="321"/>
      <c r="D23" s="321"/>
      <c r="E23" s="321"/>
      <c r="F23" s="322"/>
      <c r="G23" s="322"/>
      <c r="H23" s="322"/>
      <c r="I23" s="322"/>
      <c r="J23" s="324"/>
      <c r="K23" s="324"/>
      <c r="L23" s="324"/>
      <c r="M23" s="324"/>
      <c r="N23" s="324"/>
      <c r="O23" s="324"/>
      <c r="P23" s="324"/>
      <c r="Q23" s="320"/>
      <c r="R23" s="320"/>
      <c r="S23" s="73">
        <v>0</v>
      </c>
      <c r="T23" s="74" t="s">
        <v>29</v>
      </c>
      <c r="U23" s="73">
        <v>0</v>
      </c>
      <c r="V23" s="320"/>
      <c r="W23" s="320"/>
      <c r="X23" s="327"/>
      <c r="Y23" s="327"/>
      <c r="Z23" s="327"/>
      <c r="AA23" s="327"/>
      <c r="AB23" s="327"/>
      <c r="AC23" s="327"/>
      <c r="AD23" s="327"/>
      <c r="AE23" s="322"/>
      <c r="AF23" s="322"/>
      <c r="AG23" s="322"/>
      <c r="AH23" s="322"/>
      <c r="AI23" s="318"/>
      <c r="AJ23" s="318"/>
      <c r="AK23" s="318"/>
      <c r="AL23" s="318"/>
      <c r="AM23" s="318"/>
      <c r="AN23" s="318"/>
      <c r="AO23" s="319"/>
      <c r="AP23" s="319"/>
      <c r="AS23" s="88"/>
      <c r="AT23" s="88"/>
    </row>
    <row r="24" spans="2:46" ht="14.25" customHeight="1" x14ac:dyDescent="0.45">
      <c r="B24" s="320" t="s">
        <v>186</v>
      </c>
      <c r="C24" s="321">
        <v>0.5</v>
      </c>
      <c r="D24" s="321"/>
      <c r="E24" s="321"/>
      <c r="F24" s="322"/>
      <c r="G24" s="322"/>
      <c r="H24" s="322"/>
      <c r="I24" s="322"/>
      <c r="J24" s="323" t="str">
        <f t="shared" ref="J24" ca="1" si="21">IFERROR(VLOOKUP(AS24,$H$5:$U$8,5,0),"")&amp;IFERROR(VLOOKUP(AS24,$Y$5:$AL$8,5,0),"")</f>
        <v>ブラッドレスＳＳ</v>
      </c>
      <c r="K24" s="324"/>
      <c r="L24" s="324"/>
      <c r="M24" s="324"/>
      <c r="N24" s="324"/>
      <c r="O24" s="324"/>
      <c r="P24" s="324"/>
      <c r="Q24" s="320">
        <f t="shared" ref="Q24" si="22">IF(OR(S24="",S25=""),"",S24+S25)</f>
        <v>1</v>
      </c>
      <c r="R24" s="320"/>
      <c r="S24" s="73">
        <v>1</v>
      </c>
      <c r="T24" s="74" t="s">
        <v>29</v>
      </c>
      <c r="U24" s="73">
        <v>0</v>
      </c>
      <c r="V24" s="320">
        <f t="shared" ref="V24" si="23">IF(OR(U24="",U25=""),"",U24+U25)</f>
        <v>1</v>
      </c>
      <c r="W24" s="320"/>
      <c r="X24" s="326" t="str">
        <f t="shared" ref="X24" ca="1" si="24">IFERROR(VLOOKUP(AT24,$H$5:$U$8,5,0),"")&amp;IFERROR(VLOOKUP(AT24,$Y$5:$AL$8,5,0),"")</f>
        <v>ともぞうＳＣ Ｕ１０</v>
      </c>
      <c r="Y24" s="327"/>
      <c r="Z24" s="327"/>
      <c r="AA24" s="327"/>
      <c r="AB24" s="327"/>
      <c r="AC24" s="327"/>
      <c r="AD24" s="327"/>
      <c r="AE24" s="322"/>
      <c r="AF24" s="322"/>
      <c r="AG24" s="322"/>
      <c r="AH24" s="322"/>
      <c r="AI24" s="318" t="str">
        <f>'７月６日・７日組合せ'!$H$96</f>
        <v>３／４／１／２</v>
      </c>
      <c r="AJ24" s="318"/>
      <c r="AK24" s="318"/>
      <c r="AL24" s="318"/>
      <c r="AM24" s="318"/>
      <c r="AN24" s="318"/>
      <c r="AO24" s="319"/>
      <c r="AP24" s="319"/>
      <c r="AS24" s="88">
        <v>5</v>
      </c>
      <c r="AT24" s="88">
        <v>7</v>
      </c>
    </row>
    <row r="25" spans="2:46" ht="14.25" customHeight="1" x14ac:dyDescent="0.45">
      <c r="B25" s="320"/>
      <c r="C25" s="321"/>
      <c r="D25" s="321"/>
      <c r="E25" s="321"/>
      <c r="F25" s="322"/>
      <c r="G25" s="322"/>
      <c r="H25" s="322"/>
      <c r="I25" s="322"/>
      <c r="J25" s="324"/>
      <c r="K25" s="324"/>
      <c r="L25" s="324"/>
      <c r="M25" s="324"/>
      <c r="N25" s="324"/>
      <c r="O25" s="324"/>
      <c r="P25" s="324"/>
      <c r="Q25" s="320"/>
      <c r="R25" s="320"/>
      <c r="S25" s="73">
        <v>0</v>
      </c>
      <c r="T25" s="74" t="s">
        <v>29</v>
      </c>
      <c r="U25" s="73">
        <v>1</v>
      </c>
      <c r="V25" s="320"/>
      <c r="W25" s="320"/>
      <c r="X25" s="327"/>
      <c r="Y25" s="327"/>
      <c r="Z25" s="327"/>
      <c r="AA25" s="327"/>
      <c r="AB25" s="327"/>
      <c r="AC25" s="327"/>
      <c r="AD25" s="327"/>
      <c r="AE25" s="322"/>
      <c r="AF25" s="322"/>
      <c r="AG25" s="322"/>
      <c r="AH25" s="322"/>
      <c r="AI25" s="318"/>
      <c r="AJ25" s="318"/>
      <c r="AK25" s="318"/>
      <c r="AL25" s="318"/>
      <c r="AM25" s="318"/>
      <c r="AN25" s="318"/>
      <c r="AO25" s="319"/>
      <c r="AP25" s="319"/>
      <c r="AS25" s="88"/>
      <c r="AT25" s="88"/>
    </row>
    <row r="26" spans="2:46" ht="14.25" customHeight="1" x14ac:dyDescent="0.45">
      <c r="B26" s="320" t="s">
        <v>72</v>
      </c>
      <c r="C26" s="321">
        <v>0.52083333333333304</v>
      </c>
      <c r="D26" s="321">
        <v>0.4375</v>
      </c>
      <c r="E26" s="321"/>
      <c r="F26" s="322"/>
      <c r="G26" s="322"/>
      <c r="H26" s="322"/>
      <c r="I26" s="322"/>
      <c r="J26" s="323" t="str">
        <f t="shared" ref="J26" ca="1" si="25">IFERROR(VLOOKUP(AS26,$H$5:$U$8,5,0),"")&amp;IFERROR(VLOOKUP(AS26,$Y$5:$AL$8,5,0),"")</f>
        <v>ＦＣアネーロ宇都宮</v>
      </c>
      <c r="K26" s="324"/>
      <c r="L26" s="324"/>
      <c r="M26" s="324"/>
      <c r="N26" s="324"/>
      <c r="O26" s="324"/>
      <c r="P26" s="324"/>
      <c r="Q26" s="320">
        <f t="shared" ref="Q26" si="26">IF(OR(S26="",S27=""),"",S26+S27)</f>
        <v>2</v>
      </c>
      <c r="R26" s="320"/>
      <c r="S26" s="73">
        <v>1</v>
      </c>
      <c r="T26" s="74" t="s">
        <v>29</v>
      </c>
      <c r="U26" s="73">
        <v>0</v>
      </c>
      <c r="V26" s="320">
        <f t="shared" ref="V26" si="27">IF(OR(U26="",U27=""),"",U26+U27)</f>
        <v>0</v>
      </c>
      <c r="W26" s="320"/>
      <c r="X26" s="326" t="str">
        <f t="shared" ref="X26" ca="1" si="28">IFERROR(VLOOKUP(AT26,$H$5:$U$8,5,0),"")&amp;IFERROR(VLOOKUP(AT26,$Y$5:$AL$8,5,0),"")</f>
        <v>宇都宮北部ＦＣトレ</v>
      </c>
      <c r="Y26" s="327"/>
      <c r="Z26" s="327"/>
      <c r="AA26" s="327"/>
      <c r="AB26" s="327"/>
      <c r="AC26" s="327"/>
      <c r="AD26" s="327"/>
      <c r="AE26" s="322"/>
      <c r="AF26" s="322"/>
      <c r="AG26" s="322"/>
      <c r="AH26" s="322"/>
      <c r="AI26" s="318" t="str">
        <f>'７月６日・７日組合せ'!$H$97</f>
        <v>４／１／２／３</v>
      </c>
      <c r="AJ26" s="318"/>
      <c r="AK26" s="318"/>
      <c r="AL26" s="318"/>
      <c r="AM26" s="318"/>
      <c r="AN26" s="318"/>
      <c r="AO26" s="319"/>
      <c r="AP26" s="319"/>
      <c r="AS26" s="88">
        <v>6</v>
      </c>
      <c r="AT26" s="88">
        <v>8</v>
      </c>
    </row>
    <row r="27" spans="2:46" ht="14.25" customHeight="1" x14ac:dyDescent="0.45">
      <c r="B27" s="320"/>
      <c r="C27" s="321"/>
      <c r="D27" s="321"/>
      <c r="E27" s="321"/>
      <c r="F27" s="322"/>
      <c r="G27" s="322"/>
      <c r="H27" s="322"/>
      <c r="I27" s="322"/>
      <c r="J27" s="324"/>
      <c r="K27" s="324"/>
      <c r="L27" s="324"/>
      <c r="M27" s="324"/>
      <c r="N27" s="324"/>
      <c r="O27" s="324"/>
      <c r="P27" s="324"/>
      <c r="Q27" s="320"/>
      <c r="R27" s="320"/>
      <c r="S27" s="73">
        <v>1</v>
      </c>
      <c r="T27" s="74" t="s">
        <v>29</v>
      </c>
      <c r="U27" s="73">
        <v>0</v>
      </c>
      <c r="V27" s="320"/>
      <c r="W27" s="320"/>
      <c r="X27" s="327"/>
      <c r="Y27" s="327"/>
      <c r="Z27" s="327"/>
      <c r="AA27" s="327"/>
      <c r="AB27" s="327"/>
      <c r="AC27" s="327"/>
      <c r="AD27" s="327"/>
      <c r="AE27" s="322"/>
      <c r="AF27" s="322"/>
      <c r="AG27" s="322"/>
      <c r="AH27" s="322"/>
      <c r="AI27" s="318"/>
      <c r="AJ27" s="318"/>
      <c r="AK27" s="318"/>
      <c r="AL27" s="318"/>
      <c r="AM27" s="318"/>
      <c r="AN27" s="318"/>
      <c r="AO27" s="319"/>
      <c r="AP27" s="319"/>
      <c r="AS27" s="88"/>
      <c r="AT27" s="88"/>
    </row>
    <row r="28" spans="2:46" ht="14.25" customHeight="1" x14ac:dyDescent="0.45">
      <c r="B28" s="320" t="s">
        <v>187</v>
      </c>
      <c r="C28" s="321">
        <v>0.54166666666666696</v>
      </c>
      <c r="D28" s="321"/>
      <c r="E28" s="321"/>
      <c r="F28" s="322"/>
      <c r="G28" s="322"/>
      <c r="H28" s="322"/>
      <c r="I28" s="322"/>
      <c r="J28" s="323" t="str">
        <f t="shared" ref="J28" ca="1" si="29">IFERROR(VLOOKUP(AS28,$H$5:$U$8,5,0),"")&amp;IFERROR(VLOOKUP(AS28,$Y$5:$AL$8,5,0),"")</f>
        <v>ＦＣグランディール</v>
      </c>
      <c r="K28" s="324"/>
      <c r="L28" s="324"/>
      <c r="M28" s="324"/>
      <c r="N28" s="324"/>
      <c r="O28" s="324"/>
      <c r="P28" s="324"/>
      <c r="Q28" s="320">
        <f t="shared" ref="Q28" si="30">IF(OR(S28="",S29=""),"",S28+S29)</f>
        <v>2</v>
      </c>
      <c r="R28" s="320"/>
      <c r="S28" s="73">
        <v>1</v>
      </c>
      <c r="T28" s="74" t="s">
        <v>29</v>
      </c>
      <c r="U28" s="73">
        <v>0</v>
      </c>
      <c r="V28" s="320">
        <f t="shared" ref="V28" si="31">IF(OR(U28="",U29=""),"",U28+U29)</f>
        <v>0</v>
      </c>
      <c r="W28" s="320"/>
      <c r="X28" s="326" t="str">
        <f t="shared" ref="X28" ca="1" si="32">IFERROR(VLOOKUP(AT28,$H$5:$U$8,5,0),"")&amp;IFERROR(VLOOKUP(AT28,$Y$5:$AL$8,5,0),"")</f>
        <v>雀宮ＦＣ</v>
      </c>
      <c r="Y28" s="327"/>
      <c r="Z28" s="327"/>
      <c r="AA28" s="327"/>
      <c r="AB28" s="327"/>
      <c r="AC28" s="327"/>
      <c r="AD28" s="327"/>
      <c r="AE28" s="322"/>
      <c r="AF28" s="322"/>
      <c r="AG28" s="322"/>
      <c r="AH28" s="322"/>
      <c r="AI28" s="318" t="str">
        <f>'７月６日・７日組合せ'!$H$98</f>
        <v>５／６／７／８</v>
      </c>
      <c r="AJ28" s="318"/>
      <c r="AK28" s="318"/>
      <c r="AL28" s="318"/>
      <c r="AM28" s="318"/>
      <c r="AN28" s="318"/>
      <c r="AO28" s="319"/>
      <c r="AP28" s="319"/>
      <c r="AS28" s="88">
        <v>1</v>
      </c>
      <c r="AT28" s="88">
        <v>4</v>
      </c>
    </row>
    <row r="29" spans="2:46" ht="14.25" customHeight="1" x14ac:dyDescent="0.45">
      <c r="B29" s="320"/>
      <c r="C29" s="321"/>
      <c r="D29" s="321"/>
      <c r="E29" s="321"/>
      <c r="F29" s="322"/>
      <c r="G29" s="322"/>
      <c r="H29" s="322"/>
      <c r="I29" s="322"/>
      <c r="J29" s="324"/>
      <c r="K29" s="324"/>
      <c r="L29" s="324"/>
      <c r="M29" s="324"/>
      <c r="N29" s="324"/>
      <c r="O29" s="324"/>
      <c r="P29" s="324"/>
      <c r="Q29" s="320"/>
      <c r="R29" s="320"/>
      <c r="S29" s="73">
        <v>1</v>
      </c>
      <c r="T29" s="74" t="s">
        <v>29</v>
      </c>
      <c r="U29" s="73">
        <v>0</v>
      </c>
      <c r="V29" s="320"/>
      <c r="W29" s="320"/>
      <c r="X29" s="327"/>
      <c r="Y29" s="327"/>
      <c r="Z29" s="327"/>
      <c r="AA29" s="327"/>
      <c r="AB29" s="327"/>
      <c r="AC29" s="327"/>
      <c r="AD29" s="327"/>
      <c r="AE29" s="322"/>
      <c r="AF29" s="322"/>
      <c r="AG29" s="322"/>
      <c r="AH29" s="322"/>
      <c r="AI29" s="318"/>
      <c r="AJ29" s="318"/>
      <c r="AK29" s="318"/>
      <c r="AL29" s="318"/>
      <c r="AM29" s="318"/>
      <c r="AN29" s="318"/>
      <c r="AO29" s="319"/>
      <c r="AP29" s="319"/>
      <c r="AS29" s="88"/>
      <c r="AT29" s="88"/>
    </row>
    <row r="30" spans="2:46" ht="14.25" customHeight="1" x14ac:dyDescent="0.45">
      <c r="B30" s="320" t="s">
        <v>71</v>
      </c>
      <c r="C30" s="321">
        <v>0.5625</v>
      </c>
      <c r="D30" s="321">
        <v>0.4375</v>
      </c>
      <c r="E30" s="321"/>
      <c r="F30" s="322"/>
      <c r="G30" s="322"/>
      <c r="H30" s="322"/>
      <c r="I30" s="322"/>
      <c r="J30" s="323" t="str">
        <f t="shared" ref="J30" ca="1" si="33">IFERROR(VLOOKUP(AS30,$H$5:$U$8,5,0),"")&amp;IFERROR(VLOOKUP(AS30,$Y$5:$AL$8,5,0),"")</f>
        <v>ＳＵＧＡＯ ＳＣ</v>
      </c>
      <c r="K30" s="324"/>
      <c r="L30" s="324"/>
      <c r="M30" s="324"/>
      <c r="N30" s="324"/>
      <c r="O30" s="324"/>
      <c r="P30" s="324"/>
      <c r="Q30" s="320">
        <f t="shared" ref="Q30" si="34">IF(OR(S30="",S31=""),"",S30+S31)</f>
        <v>0</v>
      </c>
      <c r="R30" s="320"/>
      <c r="S30" s="73">
        <v>0</v>
      </c>
      <c r="T30" s="74" t="s">
        <v>29</v>
      </c>
      <c r="U30" s="73">
        <v>0</v>
      </c>
      <c r="V30" s="320">
        <f t="shared" ref="V30" si="35">IF(OR(U30="",U31=""),"",U30+U31)</f>
        <v>1</v>
      </c>
      <c r="W30" s="320"/>
      <c r="X30" s="326" t="str">
        <f t="shared" ref="X30" ca="1" si="36">IFERROR(VLOOKUP(AT30,$H$5:$U$8,5,0),"")&amp;IFERROR(VLOOKUP(AT30,$Y$5:$AL$8,5,0),"")</f>
        <v>豊郷ＪＦＣ宇都宮</v>
      </c>
      <c r="Y30" s="327"/>
      <c r="Z30" s="327"/>
      <c r="AA30" s="327"/>
      <c r="AB30" s="327"/>
      <c r="AC30" s="327"/>
      <c r="AD30" s="327"/>
      <c r="AE30" s="322"/>
      <c r="AF30" s="322"/>
      <c r="AG30" s="322"/>
      <c r="AH30" s="322"/>
      <c r="AI30" s="318" t="str">
        <f>'７月６日・７日組合せ'!$H$99</f>
        <v>６／７／８／５</v>
      </c>
      <c r="AJ30" s="318"/>
      <c r="AK30" s="318"/>
      <c r="AL30" s="318"/>
      <c r="AM30" s="318"/>
      <c r="AN30" s="318"/>
      <c r="AO30" s="319"/>
      <c r="AP30" s="319"/>
      <c r="AS30" s="88">
        <v>2</v>
      </c>
      <c r="AT30" s="88">
        <v>3</v>
      </c>
    </row>
    <row r="31" spans="2:46" ht="14.25" customHeight="1" x14ac:dyDescent="0.45">
      <c r="B31" s="320"/>
      <c r="C31" s="321"/>
      <c r="D31" s="321"/>
      <c r="E31" s="321"/>
      <c r="F31" s="322"/>
      <c r="G31" s="322"/>
      <c r="H31" s="322"/>
      <c r="I31" s="322"/>
      <c r="J31" s="324"/>
      <c r="K31" s="324"/>
      <c r="L31" s="324"/>
      <c r="M31" s="324"/>
      <c r="N31" s="324"/>
      <c r="O31" s="324"/>
      <c r="P31" s="324"/>
      <c r="Q31" s="320"/>
      <c r="R31" s="320"/>
      <c r="S31" s="73">
        <v>0</v>
      </c>
      <c r="T31" s="74" t="s">
        <v>29</v>
      </c>
      <c r="U31" s="73">
        <v>1</v>
      </c>
      <c r="V31" s="320"/>
      <c r="W31" s="320"/>
      <c r="X31" s="327"/>
      <c r="Y31" s="327"/>
      <c r="Z31" s="327"/>
      <c r="AA31" s="327"/>
      <c r="AB31" s="327"/>
      <c r="AC31" s="327"/>
      <c r="AD31" s="327"/>
      <c r="AE31" s="322"/>
      <c r="AF31" s="322"/>
      <c r="AG31" s="322"/>
      <c r="AH31" s="322"/>
      <c r="AI31" s="318"/>
      <c r="AJ31" s="318"/>
      <c r="AK31" s="318"/>
      <c r="AL31" s="318"/>
      <c r="AM31" s="318"/>
      <c r="AN31" s="318"/>
      <c r="AO31" s="319"/>
      <c r="AP31" s="319"/>
      <c r="AS31" s="88"/>
      <c r="AT31" s="88"/>
    </row>
    <row r="32" spans="2:46" ht="14.25" customHeight="1" x14ac:dyDescent="0.45">
      <c r="B32" s="320" t="s">
        <v>73</v>
      </c>
      <c r="C32" s="321">
        <v>0.58333333333333304</v>
      </c>
      <c r="D32" s="321"/>
      <c r="E32" s="321"/>
      <c r="F32" s="322"/>
      <c r="G32" s="322"/>
      <c r="H32" s="322"/>
      <c r="I32" s="322"/>
      <c r="J32" s="323" t="str">
        <f t="shared" ref="J32" ca="1" si="37">IFERROR(VLOOKUP(AS32,$H$5:$U$8,5,0),"")&amp;IFERROR(VLOOKUP(AS32,$Y$5:$AL$8,5,0),"")</f>
        <v>ブラッドレスＳＳ</v>
      </c>
      <c r="K32" s="324"/>
      <c r="L32" s="324"/>
      <c r="M32" s="324"/>
      <c r="N32" s="324"/>
      <c r="O32" s="324"/>
      <c r="P32" s="324"/>
      <c r="Q32" s="320">
        <f t="shared" ref="Q32" si="38">IF(OR(S32="",S33=""),"",S32+S33)</f>
        <v>5</v>
      </c>
      <c r="R32" s="320"/>
      <c r="S32" s="73">
        <v>2</v>
      </c>
      <c r="T32" s="74" t="s">
        <v>29</v>
      </c>
      <c r="U32" s="73">
        <v>0</v>
      </c>
      <c r="V32" s="320">
        <f t="shared" ref="V32" si="39">IF(OR(U32="",U33=""),"",U32+U33)</f>
        <v>0</v>
      </c>
      <c r="W32" s="320"/>
      <c r="X32" s="326" t="str">
        <f t="shared" ref="X32" ca="1" si="40">IFERROR(VLOOKUP(AT32,$H$5:$U$8,5,0),"")&amp;IFERROR(VLOOKUP(AT32,$Y$5:$AL$8,5,0),"")</f>
        <v>宇都宮北部ＦＣトレ</v>
      </c>
      <c r="Y32" s="327"/>
      <c r="Z32" s="327"/>
      <c r="AA32" s="327"/>
      <c r="AB32" s="327"/>
      <c r="AC32" s="327"/>
      <c r="AD32" s="327"/>
      <c r="AE32" s="322"/>
      <c r="AF32" s="322"/>
      <c r="AG32" s="322"/>
      <c r="AH32" s="322"/>
      <c r="AI32" s="318" t="str">
        <f>'７月６日・７日組合せ'!$H$100</f>
        <v>１／４／３／２</v>
      </c>
      <c r="AJ32" s="318"/>
      <c r="AK32" s="318"/>
      <c r="AL32" s="318"/>
      <c r="AM32" s="318"/>
      <c r="AN32" s="318"/>
      <c r="AO32" s="319"/>
      <c r="AP32" s="319"/>
      <c r="AS32" s="88">
        <v>5</v>
      </c>
      <c r="AT32" s="88">
        <v>8</v>
      </c>
    </row>
    <row r="33" spans="1:58" ht="14.25" customHeight="1" x14ac:dyDescent="0.45">
      <c r="B33" s="320"/>
      <c r="C33" s="321"/>
      <c r="D33" s="321"/>
      <c r="E33" s="321"/>
      <c r="F33" s="322"/>
      <c r="G33" s="322"/>
      <c r="H33" s="322"/>
      <c r="I33" s="322"/>
      <c r="J33" s="324"/>
      <c r="K33" s="324"/>
      <c r="L33" s="324"/>
      <c r="M33" s="324"/>
      <c r="N33" s="324"/>
      <c r="O33" s="324"/>
      <c r="P33" s="324"/>
      <c r="Q33" s="320"/>
      <c r="R33" s="320"/>
      <c r="S33" s="73">
        <v>3</v>
      </c>
      <c r="T33" s="74" t="s">
        <v>29</v>
      </c>
      <c r="U33" s="73">
        <v>0</v>
      </c>
      <c r="V33" s="320"/>
      <c r="W33" s="320"/>
      <c r="X33" s="327"/>
      <c r="Y33" s="327"/>
      <c r="Z33" s="327"/>
      <c r="AA33" s="327"/>
      <c r="AB33" s="327"/>
      <c r="AC33" s="327"/>
      <c r="AD33" s="327"/>
      <c r="AE33" s="322"/>
      <c r="AF33" s="322"/>
      <c r="AG33" s="322"/>
      <c r="AH33" s="322"/>
      <c r="AI33" s="318"/>
      <c r="AJ33" s="318"/>
      <c r="AK33" s="318"/>
      <c r="AL33" s="318"/>
      <c r="AM33" s="318"/>
      <c r="AN33" s="318"/>
      <c r="AO33" s="319"/>
      <c r="AP33" s="319"/>
      <c r="AS33" s="88"/>
      <c r="AT33" s="88"/>
    </row>
    <row r="34" spans="1:58" ht="14.25" customHeight="1" x14ac:dyDescent="0.45">
      <c r="B34" s="320" t="s">
        <v>74</v>
      </c>
      <c r="C34" s="321">
        <v>0.60416666666666663</v>
      </c>
      <c r="D34" s="321">
        <v>0.4375</v>
      </c>
      <c r="E34" s="321"/>
      <c r="F34" s="322"/>
      <c r="G34" s="322"/>
      <c r="H34" s="322"/>
      <c r="I34" s="322"/>
      <c r="J34" s="323" t="str">
        <f t="shared" ref="J34" ca="1" si="41">IFERROR(VLOOKUP(AS34,$H$5:$U$8,5,0),"")&amp;IFERROR(VLOOKUP(AS34,$Y$5:$AL$8,5,0),"")</f>
        <v>ＦＣアネーロ宇都宮</v>
      </c>
      <c r="K34" s="324"/>
      <c r="L34" s="324"/>
      <c r="M34" s="324"/>
      <c r="N34" s="324"/>
      <c r="O34" s="324"/>
      <c r="P34" s="324"/>
      <c r="Q34" s="320">
        <f t="shared" ref="Q34" si="42">IF(OR(S34="",S35=""),"",S34+S35)</f>
        <v>0</v>
      </c>
      <c r="R34" s="320"/>
      <c r="S34" s="73">
        <v>0</v>
      </c>
      <c r="T34" s="74" t="s">
        <v>29</v>
      </c>
      <c r="U34" s="73">
        <v>3</v>
      </c>
      <c r="V34" s="320">
        <f t="shared" ref="V34" si="43">IF(OR(U34="",U35=""),"",U34+U35)</f>
        <v>6</v>
      </c>
      <c r="W34" s="320"/>
      <c r="X34" s="326" t="str">
        <f t="shared" ref="X34" ca="1" si="44">IFERROR(VLOOKUP(AT34,$H$5:$U$8,5,0),"")&amp;IFERROR(VLOOKUP(AT34,$Y$5:$AL$8,5,0),"")</f>
        <v>ともぞうＳＣ Ｕ１０</v>
      </c>
      <c r="Y34" s="327"/>
      <c r="Z34" s="327"/>
      <c r="AA34" s="327"/>
      <c r="AB34" s="327"/>
      <c r="AC34" s="327"/>
      <c r="AD34" s="327"/>
      <c r="AE34" s="322"/>
      <c r="AF34" s="322"/>
      <c r="AG34" s="322"/>
      <c r="AH34" s="322"/>
      <c r="AI34" s="318" t="str">
        <f>'７月６日・７日組合せ'!$H$101</f>
        <v>２／３／４／１</v>
      </c>
      <c r="AJ34" s="318"/>
      <c r="AK34" s="318"/>
      <c r="AL34" s="318"/>
      <c r="AM34" s="318"/>
      <c r="AN34" s="318"/>
      <c r="AO34" s="319"/>
      <c r="AP34" s="319"/>
      <c r="AS34" s="88">
        <v>6</v>
      </c>
      <c r="AT34" s="88">
        <v>7</v>
      </c>
    </row>
    <row r="35" spans="1:58" ht="14.25" customHeight="1" x14ac:dyDescent="0.45">
      <c r="B35" s="320"/>
      <c r="C35" s="321"/>
      <c r="D35" s="321"/>
      <c r="E35" s="321"/>
      <c r="F35" s="322"/>
      <c r="G35" s="322"/>
      <c r="H35" s="322"/>
      <c r="I35" s="322"/>
      <c r="J35" s="324"/>
      <c r="K35" s="324"/>
      <c r="L35" s="324"/>
      <c r="M35" s="324"/>
      <c r="N35" s="324"/>
      <c r="O35" s="324"/>
      <c r="P35" s="324"/>
      <c r="Q35" s="320"/>
      <c r="R35" s="320"/>
      <c r="S35" s="73">
        <v>0</v>
      </c>
      <c r="T35" s="74" t="s">
        <v>29</v>
      </c>
      <c r="U35" s="73">
        <v>3</v>
      </c>
      <c r="V35" s="320"/>
      <c r="W35" s="320"/>
      <c r="X35" s="327"/>
      <c r="Y35" s="327"/>
      <c r="Z35" s="327"/>
      <c r="AA35" s="327"/>
      <c r="AB35" s="327"/>
      <c r="AC35" s="327"/>
      <c r="AD35" s="327"/>
      <c r="AE35" s="322"/>
      <c r="AF35" s="322"/>
      <c r="AG35" s="322"/>
      <c r="AH35" s="322"/>
      <c r="AI35" s="318"/>
      <c r="AJ35" s="318"/>
      <c r="AK35" s="318"/>
      <c r="AL35" s="318"/>
      <c r="AM35" s="318"/>
      <c r="AN35" s="318"/>
      <c r="AO35" s="319"/>
      <c r="AP35" s="319"/>
    </row>
    <row r="36" spans="1:58" s="39" customFormat="1" ht="16.2" x14ac:dyDescent="0.45">
      <c r="A36" s="38"/>
      <c r="B36" s="33"/>
      <c r="C36" s="84"/>
      <c r="D36" s="84"/>
      <c r="E36" s="84"/>
      <c r="F36" s="33"/>
      <c r="G36" s="33"/>
      <c r="H36" s="33"/>
      <c r="I36" s="33"/>
      <c r="J36" s="33"/>
      <c r="K36" s="34"/>
      <c r="L36" s="34"/>
      <c r="M36" s="35"/>
      <c r="N36" s="36"/>
      <c r="O36" s="35"/>
      <c r="P36" s="34"/>
      <c r="Q36" s="34"/>
      <c r="R36" s="33"/>
      <c r="S36" s="33"/>
      <c r="T36" s="33"/>
      <c r="U36" s="33"/>
      <c r="V36" s="33"/>
      <c r="W36" s="37"/>
      <c r="X36" s="37"/>
      <c r="Y36" s="37"/>
      <c r="Z36" s="37"/>
      <c r="AA36" s="37"/>
      <c r="AB36" s="37"/>
      <c r="AC36" s="38"/>
      <c r="AS36" s="31"/>
      <c r="AT36" s="31"/>
    </row>
    <row r="37" spans="1:58" s="40" customFormat="1" ht="11.25" customHeight="1" x14ac:dyDescent="0.45">
      <c r="B37" s="319"/>
      <c r="C37" s="319" t="str">
        <f ca="1">G5</f>
        <v>ｃ</v>
      </c>
      <c r="D37" s="319"/>
      <c r="E37" s="319"/>
      <c r="F37" s="319"/>
      <c r="G37" s="319"/>
      <c r="H37" s="319"/>
      <c r="I37" s="319" t="str">
        <f ca="1">IF(C39="","",C39)</f>
        <v>ＦＣグランディール</v>
      </c>
      <c r="J37" s="319"/>
      <c r="K37" s="319"/>
      <c r="L37" s="319"/>
      <c r="M37" s="319"/>
      <c r="N37" s="319"/>
      <c r="O37" s="319" t="str">
        <f ca="1">IF(C41="","",C41)</f>
        <v>ＳＵＧＡＯ ＳＣ</v>
      </c>
      <c r="P37" s="319"/>
      <c r="Q37" s="319"/>
      <c r="R37" s="319"/>
      <c r="S37" s="319"/>
      <c r="T37" s="319"/>
      <c r="U37" s="319" t="str">
        <f ca="1">IF(C43="","",C43)</f>
        <v>豊郷ＪＦＣ宇都宮</v>
      </c>
      <c r="V37" s="319"/>
      <c r="W37" s="319"/>
      <c r="X37" s="319"/>
      <c r="Y37" s="319"/>
      <c r="Z37" s="319"/>
      <c r="AA37" s="319" t="str">
        <f ca="1">IF(C45="","",C45)</f>
        <v>雀宮ＦＣ</v>
      </c>
      <c r="AB37" s="319"/>
      <c r="AC37" s="319"/>
      <c r="AD37" s="319"/>
      <c r="AE37" s="319"/>
      <c r="AF37" s="319"/>
      <c r="AG37" s="319" t="s">
        <v>30</v>
      </c>
      <c r="AH37" s="319"/>
      <c r="AI37" s="319" t="s">
        <v>27</v>
      </c>
      <c r="AJ37" s="319"/>
      <c r="AK37" s="319" t="s">
        <v>31</v>
      </c>
      <c r="AL37" s="319"/>
      <c r="AM37" s="319" t="s">
        <v>32</v>
      </c>
      <c r="AN37" s="319"/>
      <c r="AO37" s="319"/>
      <c r="AP37" s="319" t="s">
        <v>33</v>
      </c>
      <c r="AQ37" s="319"/>
      <c r="AR37" s="41"/>
      <c r="AS37" s="31"/>
      <c r="AT37" s="3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8" s="40" customFormat="1" ht="11.25" customHeight="1" x14ac:dyDescent="0.45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41"/>
      <c r="AS38" s="39"/>
      <c r="AT38" s="39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58" s="40" customFormat="1" ht="11.25" customHeight="1" x14ac:dyDescent="0.45">
      <c r="B39" s="319">
        <v>1</v>
      </c>
      <c r="C39" s="328" t="str">
        <f ca="1">L5</f>
        <v>ＦＣグランディール</v>
      </c>
      <c r="D39" s="328"/>
      <c r="E39" s="328"/>
      <c r="F39" s="328"/>
      <c r="G39" s="328"/>
      <c r="H39" s="328"/>
      <c r="I39" s="329"/>
      <c r="J39" s="329"/>
      <c r="K39" s="329"/>
      <c r="L39" s="329"/>
      <c r="M39" s="329"/>
      <c r="N39" s="329"/>
      <c r="O39" s="330" t="str">
        <f>IF(OR(P39="",S39=""),"",IF(P39&gt;S39,"○",IF(P39=S39,"△","●")))</f>
        <v>○</v>
      </c>
      <c r="P39" s="319">
        <f>Q12</f>
        <v>2</v>
      </c>
      <c r="Q39" s="319"/>
      <c r="R39" s="319" t="s">
        <v>17</v>
      </c>
      <c r="S39" s="319">
        <f>V12</f>
        <v>0</v>
      </c>
      <c r="T39" s="319"/>
      <c r="U39" s="330" t="str">
        <f>IF(OR(V39="",Y39=""),"",IF(V39&gt;Y39,"○",IF(V39=Y39,"△","●")))</f>
        <v>○</v>
      </c>
      <c r="V39" s="319">
        <f>Q20</f>
        <v>2</v>
      </c>
      <c r="W39" s="319"/>
      <c r="X39" s="319" t="s">
        <v>17</v>
      </c>
      <c r="Y39" s="319">
        <f>V20</f>
        <v>1</v>
      </c>
      <c r="Z39" s="319"/>
      <c r="AA39" s="330" t="str">
        <f t="shared" ref="AA39" si="45">IF(OR(AB39="",AE39=""),"",IF(AB39&gt;AE39,"○",IF(AB39=AE39,"△","●")))</f>
        <v>○</v>
      </c>
      <c r="AB39" s="319">
        <f>Q28</f>
        <v>2</v>
      </c>
      <c r="AC39" s="319"/>
      <c r="AD39" s="319" t="s">
        <v>17</v>
      </c>
      <c r="AE39" s="319">
        <f>V28</f>
        <v>0</v>
      </c>
      <c r="AF39" s="319"/>
      <c r="AG39" s="319">
        <f t="shared" ref="AG39:AG43" si="46">IF(AND($J39="",$P39="",$V39="",$AB39=""),"",COUNTIF($I39:$AF39,"○")*3+COUNTIF($I39:$AF39,"△")*1)</f>
        <v>9</v>
      </c>
      <c r="AH39" s="319"/>
      <c r="AI39" s="319">
        <f>IF(AND($J39="",$P39="",$V39="",$AB39=""),"",SUM($J39,$P39,$V39,$AB39))</f>
        <v>6</v>
      </c>
      <c r="AJ39" s="319"/>
      <c r="AK39" s="319">
        <f t="shared" ref="AK39:AK43" si="47">IF(AND($M39="",$S39="",$Y39="",$AE39),"",SUM($M39,$S39,$Y39,$AE39))</f>
        <v>1</v>
      </c>
      <c r="AL39" s="319"/>
      <c r="AM39" s="319">
        <f>IF(OR(AI39="",AK39=""),"",AI39-AK39)</f>
        <v>5</v>
      </c>
      <c r="AN39" s="319"/>
      <c r="AO39" s="319"/>
      <c r="AP39" s="319">
        <v>1</v>
      </c>
      <c r="AQ39" s="319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8" s="40" customFormat="1" ht="11.25" customHeight="1" x14ac:dyDescent="0.45">
      <c r="B40" s="319"/>
      <c r="C40" s="328"/>
      <c r="D40" s="328"/>
      <c r="E40" s="328"/>
      <c r="F40" s="328"/>
      <c r="G40" s="328"/>
      <c r="H40" s="328"/>
      <c r="I40" s="329"/>
      <c r="J40" s="329"/>
      <c r="K40" s="329"/>
      <c r="L40" s="329"/>
      <c r="M40" s="329"/>
      <c r="N40" s="329"/>
      <c r="O40" s="330"/>
      <c r="P40" s="319"/>
      <c r="Q40" s="319"/>
      <c r="R40" s="319"/>
      <c r="S40" s="319"/>
      <c r="T40" s="319"/>
      <c r="U40" s="330"/>
      <c r="V40" s="319"/>
      <c r="W40" s="319"/>
      <c r="X40" s="319"/>
      <c r="Y40" s="319"/>
      <c r="Z40" s="319"/>
      <c r="AA40" s="330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58" s="40" customFormat="1" ht="11.25" customHeight="1" x14ac:dyDescent="0.45">
      <c r="B41" s="319">
        <v>2</v>
      </c>
      <c r="C41" s="328" t="str">
        <f ca="1">L6</f>
        <v>ＳＵＧＡＯ ＳＣ</v>
      </c>
      <c r="D41" s="328"/>
      <c r="E41" s="328"/>
      <c r="F41" s="328"/>
      <c r="G41" s="328"/>
      <c r="H41" s="328"/>
      <c r="I41" s="330" t="str">
        <f t="shared" ref="I41" si="48">IF(OR(J41="",M41=""),"",IF(J41&gt;M41,"○",IF(J41=M41,"△","●")))</f>
        <v>●</v>
      </c>
      <c r="J41" s="319">
        <f>IF(S39="","",S39)</f>
        <v>0</v>
      </c>
      <c r="K41" s="319"/>
      <c r="L41" s="319" t="s">
        <v>17</v>
      </c>
      <c r="M41" s="319">
        <f>IF(P39="","",P39)</f>
        <v>2</v>
      </c>
      <c r="N41" s="319"/>
      <c r="O41" s="329"/>
      <c r="P41" s="329"/>
      <c r="Q41" s="329"/>
      <c r="R41" s="329"/>
      <c r="S41" s="329"/>
      <c r="T41" s="329"/>
      <c r="U41" s="330" t="str">
        <f>IF(OR(V41="",Y41=""),"",IF(V41&gt;Y41,"○",IF(V41=Y41,"△","●")))</f>
        <v>●</v>
      </c>
      <c r="V41" s="319">
        <f>Q30</f>
        <v>0</v>
      </c>
      <c r="W41" s="319"/>
      <c r="X41" s="319" t="s">
        <v>17</v>
      </c>
      <c r="Y41" s="319">
        <f>V30</f>
        <v>1</v>
      </c>
      <c r="Z41" s="319"/>
      <c r="AA41" s="330" t="str">
        <f t="shared" ref="AA41" si="49">IF(OR(AB41="",AE41=""),"",IF(AB41&gt;AE41,"○",IF(AB41=AE41,"△","●")))</f>
        <v>△</v>
      </c>
      <c r="AB41" s="319">
        <f>Q22</f>
        <v>0</v>
      </c>
      <c r="AC41" s="319"/>
      <c r="AD41" s="319" t="s">
        <v>17</v>
      </c>
      <c r="AE41" s="319">
        <f>V22</f>
        <v>0</v>
      </c>
      <c r="AF41" s="319"/>
      <c r="AG41" s="319">
        <f t="shared" si="46"/>
        <v>1</v>
      </c>
      <c r="AH41" s="319"/>
      <c r="AI41" s="319">
        <f t="shared" ref="AI41" si="50">IF(AND($J41="",$P41="",$V41="",$AB41=""),"",SUM($J41,$P41,$V41,$AB41))</f>
        <v>0</v>
      </c>
      <c r="AJ41" s="319"/>
      <c r="AK41" s="319">
        <f t="shared" si="47"/>
        <v>3</v>
      </c>
      <c r="AL41" s="319"/>
      <c r="AM41" s="319">
        <f t="shared" ref="AM41" si="51">IF(OR(AI41="",AK41=""),"",AI41-AK41)</f>
        <v>-3</v>
      </c>
      <c r="AN41" s="319"/>
      <c r="AO41" s="319"/>
      <c r="AP41" s="319">
        <v>3</v>
      </c>
      <c r="AQ41" s="319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58" s="40" customFormat="1" ht="11.25" customHeight="1" x14ac:dyDescent="0.45">
      <c r="B42" s="319"/>
      <c r="C42" s="328"/>
      <c r="D42" s="328"/>
      <c r="E42" s="328"/>
      <c r="F42" s="328"/>
      <c r="G42" s="328"/>
      <c r="H42" s="328"/>
      <c r="I42" s="330"/>
      <c r="J42" s="319"/>
      <c r="K42" s="319"/>
      <c r="L42" s="319"/>
      <c r="M42" s="319"/>
      <c r="N42" s="319"/>
      <c r="O42" s="329"/>
      <c r="P42" s="329"/>
      <c r="Q42" s="329"/>
      <c r="R42" s="329"/>
      <c r="S42" s="329"/>
      <c r="T42" s="329"/>
      <c r="U42" s="330"/>
      <c r="V42" s="319"/>
      <c r="W42" s="319"/>
      <c r="X42" s="319"/>
      <c r="Y42" s="319"/>
      <c r="Z42" s="319"/>
      <c r="AA42" s="330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8" s="40" customFormat="1" ht="11.25" customHeight="1" x14ac:dyDescent="0.45">
      <c r="B43" s="319">
        <v>3</v>
      </c>
      <c r="C43" s="328" t="str">
        <f ca="1">L7</f>
        <v>豊郷ＪＦＣ宇都宮</v>
      </c>
      <c r="D43" s="328"/>
      <c r="E43" s="328"/>
      <c r="F43" s="328"/>
      <c r="G43" s="328"/>
      <c r="H43" s="328"/>
      <c r="I43" s="330" t="str">
        <f t="shared" ref="I43" si="52">IF(OR(J43="",M43=""),"",IF(J43&gt;M43,"○",IF(J43=M43,"△","●")))</f>
        <v>●</v>
      </c>
      <c r="J43" s="319">
        <f>IF(Y39="","",Y39)</f>
        <v>1</v>
      </c>
      <c r="K43" s="319"/>
      <c r="L43" s="319" t="s">
        <v>17</v>
      </c>
      <c r="M43" s="319">
        <f>IF(V39="","",V39)</f>
        <v>2</v>
      </c>
      <c r="N43" s="319"/>
      <c r="O43" s="330" t="str">
        <f>IF(OR(P43="",S43=""),"",IF(P43&gt;S43,"○",IF(P43=S43,"△","●")))</f>
        <v>○</v>
      </c>
      <c r="P43" s="319">
        <f>IF(Y41="","",Y41)</f>
        <v>1</v>
      </c>
      <c r="Q43" s="319"/>
      <c r="R43" s="319" t="s">
        <v>17</v>
      </c>
      <c r="S43" s="319">
        <f>IF(V41="","",V41)</f>
        <v>0</v>
      </c>
      <c r="T43" s="319"/>
      <c r="U43" s="329"/>
      <c r="V43" s="329"/>
      <c r="W43" s="329"/>
      <c r="X43" s="329"/>
      <c r="Y43" s="329"/>
      <c r="Z43" s="329"/>
      <c r="AA43" s="330" t="str">
        <f t="shared" ref="AA43" si="53">IF(OR(AB43="",AE43=""),"",IF(AB43&gt;AE43,"○",IF(AB43=AE43,"△","●")))</f>
        <v>○</v>
      </c>
      <c r="AB43" s="319">
        <f>Q14</f>
        <v>3</v>
      </c>
      <c r="AC43" s="319"/>
      <c r="AD43" s="319" t="s">
        <v>17</v>
      </c>
      <c r="AE43" s="319">
        <f>V14</f>
        <v>0</v>
      </c>
      <c r="AF43" s="319"/>
      <c r="AG43" s="319">
        <f t="shared" si="46"/>
        <v>6</v>
      </c>
      <c r="AH43" s="319"/>
      <c r="AI43" s="319">
        <f t="shared" ref="AI43" si="54">IF(AND($J43="",$P43="",$V43="",$AB43=""),"",SUM($J43,$P43,$V43,$AB43))</f>
        <v>5</v>
      </c>
      <c r="AJ43" s="319"/>
      <c r="AK43" s="319">
        <f t="shared" si="47"/>
        <v>2</v>
      </c>
      <c r="AL43" s="319"/>
      <c r="AM43" s="319">
        <f t="shared" ref="AM43" si="55">IF(OR(AI43="",AK43=""),"",AI43-AK43)</f>
        <v>3</v>
      </c>
      <c r="AN43" s="319"/>
      <c r="AO43" s="319"/>
      <c r="AP43" s="319">
        <v>2</v>
      </c>
      <c r="AQ43" s="319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8" s="40" customFormat="1" ht="11.25" customHeight="1" x14ac:dyDescent="0.45">
      <c r="B44" s="319"/>
      <c r="C44" s="328"/>
      <c r="D44" s="328"/>
      <c r="E44" s="328"/>
      <c r="F44" s="328"/>
      <c r="G44" s="328"/>
      <c r="H44" s="328"/>
      <c r="I44" s="330"/>
      <c r="J44" s="319"/>
      <c r="K44" s="319"/>
      <c r="L44" s="319"/>
      <c r="M44" s="319"/>
      <c r="N44" s="319"/>
      <c r="O44" s="330"/>
      <c r="P44" s="319"/>
      <c r="Q44" s="319"/>
      <c r="R44" s="319"/>
      <c r="S44" s="319"/>
      <c r="T44" s="319"/>
      <c r="U44" s="329"/>
      <c r="V44" s="329"/>
      <c r="W44" s="329"/>
      <c r="X44" s="329"/>
      <c r="Y44" s="329"/>
      <c r="Z44" s="329"/>
      <c r="AA44" s="330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8" s="40" customFormat="1" ht="11.25" customHeight="1" x14ac:dyDescent="0.45">
      <c r="B45" s="319">
        <v>4</v>
      </c>
      <c r="C45" s="328" t="str">
        <f ca="1">L8</f>
        <v>雀宮ＦＣ</v>
      </c>
      <c r="D45" s="328"/>
      <c r="E45" s="328"/>
      <c r="F45" s="328"/>
      <c r="G45" s="328"/>
      <c r="H45" s="328"/>
      <c r="I45" s="330" t="str">
        <f t="shared" ref="I45" si="56">IF(OR(J45="",M45=""),"",IF(J45&gt;M45,"○",IF(J45=M45,"△","●")))</f>
        <v>●</v>
      </c>
      <c r="J45" s="319">
        <f>IF(AE39="","",AE39)</f>
        <v>0</v>
      </c>
      <c r="K45" s="319"/>
      <c r="L45" s="319" t="s">
        <v>17</v>
      </c>
      <c r="M45" s="319">
        <f>IF(AB39="","",AB39)</f>
        <v>2</v>
      </c>
      <c r="N45" s="319"/>
      <c r="O45" s="330" t="str">
        <f>IF(OR(P45="",S45=""),"",IF(P45&gt;S45,"○",IF(P45=S45,"△","●")))</f>
        <v>△</v>
      </c>
      <c r="P45" s="319">
        <f>IF(AE41="","",AE41)</f>
        <v>0</v>
      </c>
      <c r="Q45" s="319"/>
      <c r="R45" s="319" t="s">
        <v>17</v>
      </c>
      <c r="S45" s="319">
        <f>IF(AB41="","",AB41)</f>
        <v>0</v>
      </c>
      <c r="T45" s="319"/>
      <c r="U45" s="330" t="str">
        <f>IF(OR(V45="",Y45=""),"",IF(V45&gt;Y45,"○",IF(V45=Y45,"△","●")))</f>
        <v>●</v>
      </c>
      <c r="V45" s="319">
        <f>IF(AE43="","",AE43)</f>
        <v>0</v>
      </c>
      <c r="W45" s="319"/>
      <c r="X45" s="319" t="s">
        <v>17</v>
      </c>
      <c r="Y45" s="319">
        <f>IF(AB43="","",AB43)</f>
        <v>3</v>
      </c>
      <c r="Z45" s="319"/>
      <c r="AA45" s="329"/>
      <c r="AB45" s="329"/>
      <c r="AC45" s="329"/>
      <c r="AD45" s="329"/>
      <c r="AE45" s="329"/>
      <c r="AF45" s="329"/>
      <c r="AG45" s="319">
        <f>IF(AND($J45="",$P45="",$V45="",$AB45=""),"",COUNTIF($I45:$AF45,"○")*3+COUNTIF($I45:$AF45,"△")*1)</f>
        <v>1</v>
      </c>
      <c r="AH45" s="319"/>
      <c r="AI45" s="319">
        <f t="shared" ref="AI45" si="57">IF(AND($J45="",$P45="",$V45="",$AB45=""),"",SUM($J45,$P45,$V45,$AB45))</f>
        <v>0</v>
      </c>
      <c r="AJ45" s="319"/>
      <c r="AK45" s="319">
        <f>IF(AND($M45="",$S45="",$Y45="",$AE45),"",SUM($M45,$S45,$Y45,$AE45))</f>
        <v>5</v>
      </c>
      <c r="AL45" s="319"/>
      <c r="AM45" s="319">
        <f t="shared" ref="AM45" si="58">IF(OR(AI45="",AK45=""),"",AI45-AK45)</f>
        <v>-5</v>
      </c>
      <c r="AN45" s="319"/>
      <c r="AO45" s="319"/>
      <c r="AP45" s="319">
        <v>4</v>
      </c>
      <c r="AQ45" s="319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8" s="40" customFormat="1" ht="11.25" customHeight="1" x14ac:dyDescent="0.45">
      <c r="B46" s="319"/>
      <c r="C46" s="328"/>
      <c r="D46" s="328"/>
      <c r="E46" s="328"/>
      <c r="F46" s="328"/>
      <c r="G46" s="328"/>
      <c r="H46" s="328"/>
      <c r="I46" s="330"/>
      <c r="J46" s="319"/>
      <c r="K46" s="319"/>
      <c r="L46" s="319"/>
      <c r="M46" s="319"/>
      <c r="N46" s="319"/>
      <c r="O46" s="330"/>
      <c r="P46" s="319"/>
      <c r="Q46" s="319"/>
      <c r="R46" s="319"/>
      <c r="S46" s="319"/>
      <c r="T46" s="319"/>
      <c r="U46" s="330"/>
      <c r="V46" s="319"/>
      <c r="W46" s="319"/>
      <c r="X46" s="319"/>
      <c r="Y46" s="319"/>
      <c r="Z46" s="319"/>
      <c r="AA46" s="329"/>
      <c r="AB46" s="329"/>
      <c r="AC46" s="329"/>
      <c r="AD46" s="329"/>
      <c r="AE46" s="329"/>
      <c r="AF46" s="32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8" s="40" customFormat="1" ht="11.25" customHeight="1" x14ac:dyDescent="0.45"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8" s="40" customFormat="1" ht="11.25" customHeight="1" x14ac:dyDescent="0.45">
      <c r="B48" s="319"/>
      <c r="C48" s="319" t="str">
        <f ca="1">X5</f>
        <v>ｄ</v>
      </c>
      <c r="D48" s="319"/>
      <c r="E48" s="319"/>
      <c r="F48" s="319"/>
      <c r="G48" s="319"/>
      <c r="H48" s="319"/>
      <c r="I48" s="319" t="str">
        <f ca="1">IF(C50="","",C50)</f>
        <v>ブラッドレスＳＳ</v>
      </c>
      <c r="J48" s="319"/>
      <c r="K48" s="319"/>
      <c r="L48" s="319"/>
      <c r="M48" s="319"/>
      <c r="N48" s="319"/>
      <c r="O48" s="319" t="str">
        <f ca="1">IF(C52="","",C52)</f>
        <v>ＦＣアネーロ宇都宮</v>
      </c>
      <c r="P48" s="319"/>
      <c r="Q48" s="319"/>
      <c r="R48" s="319"/>
      <c r="S48" s="319"/>
      <c r="T48" s="319"/>
      <c r="U48" s="319" t="str">
        <f ca="1">IF(C54="","",C54)</f>
        <v>ともぞうＳＣ Ｕ１０</v>
      </c>
      <c r="V48" s="319"/>
      <c r="W48" s="319"/>
      <c r="X48" s="319"/>
      <c r="Y48" s="319"/>
      <c r="Z48" s="319"/>
      <c r="AA48" s="319" t="str">
        <f ca="1">IF(C56="","",C56)</f>
        <v>宇都宮北部ＦＣトレ</v>
      </c>
      <c r="AB48" s="319"/>
      <c r="AC48" s="319"/>
      <c r="AD48" s="319"/>
      <c r="AE48" s="319"/>
      <c r="AF48" s="319"/>
      <c r="AG48" s="319" t="s">
        <v>30</v>
      </c>
      <c r="AH48" s="319"/>
      <c r="AI48" s="319" t="s">
        <v>27</v>
      </c>
      <c r="AJ48" s="319"/>
      <c r="AK48" s="319" t="s">
        <v>31</v>
      </c>
      <c r="AL48" s="319"/>
      <c r="AM48" s="319" t="s">
        <v>32</v>
      </c>
      <c r="AN48" s="319"/>
      <c r="AO48" s="319"/>
      <c r="AP48" s="319" t="s">
        <v>33</v>
      </c>
      <c r="AQ48" s="319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2:58" s="40" customFormat="1" ht="11.25" customHeight="1" x14ac:dyDescent="0.45"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2:58" s="40" customFormat="1" ht="11.25" customHeight="1" x14ac:dyDescent="0.45">
      <c r="B50" s="319">
        <v>5</v>
      </c>
      <c r="C50" s="328" t="str">
        <f ca="1">AC5</f>
        <v>ブラッドレスＳＳ</v>
      </c>
      <c r="D50" s="328"/>
      <c r="E50" s="328"/>
      <c r="F50" s="328"/>
      <c r="G50" s="328"/>
      <c r="H50" s="328"/>
      <c r="I50" s="329"/>
      <c r="J50" s="329"/>
      <c r="K50" s="329"/>
      <c r="L50" s="329"/>
      <c r="M50" s="329"/>
      <c r="N50" s="329"/>
      <c r="O50" s="330" t="str">
        <f>IF(OR(P50="",S50=""),"",IF(P50&gt;S50,"○",IF(P50=S50,"△","●")))</f>
        <v>○</v>
      </c>
      <c r="P50" s="319">
        <f>Q16</f>
        <v>1</v>
      </c>
      <c r="Q50" s="319"/>
      <c r="R50" s="319" t="s">
        <v>17</v>
      </c>
      <c r="S50" s="319">
        <f>V16</f>
        <v>0</v>
      </c>
      <c r="T50" s="319"/>
      <c r="U50" s="330" t="str">
        <f>IF(OR(V50="",Y50=""),"",IF(V50&gt;Y50,"○",IF(V50=Y50,"△","●")))</f>
        <v>△</v>
      </c>
      <c r="V50" s="319">
        <f>Q24</f>
        <v>1</v>
      </c>
      <c r="W50" s="319"/>
      <c r="X50" s="319" t="s">
        <v>17</v>
      </c>
      <c r="Y50" s="319">
        <f>V24</f>
        <v>1</v>
      </c>
      <c r="Z50" s="319"/>
      <c r="AA50" s="330" t="str">
        <f t="shared" ref="AA50:AA54" si="59">IF(OR(AB50="",AE50=""),"",IF(AB50&gt;AE50,"○",IF(AB50=AE50,"△","●")))</f>
        <v>○</v>
      </c>
      <c r="AB50" s="319">
        <f>Q32</f>
        <v>5</v>
      </c>
      <c r="AC50" s="319"/>
      <c r="AD50" s="319" t="s">
        <v>17</v>
      </c>
      <c r="AE50" s="319">
        <f>V32</f>
        <v>0</v>
      </c>
      <c r="AF50" s="319"/>
      <c r="AG50" s="319">
        <f t="shared" ref="AG50:AG54" si="60">IF(AND($J50="",$P50="",$V50="",$AB50=""),"",COUNTIF($I50:$AF50,"○")*3+COUNTIF($I50:$AF50,"△")*1)</f>
        <v>7</v>
      </c>
      <c r="AH50" s="319"/>
      <c r="AI50" s="319">
        <f>IF(AND($J50="",$P50="",$V50="",$AB50=""),"",SUM($J50,$P50,$V50,$AB50))</f>
        <v>7</v>
      </c>
      <c r="AJ50" s="319"/>
      <c r="AK50" s="319">
        <f t="shared" ref="AK50:AK54" si="61">IF(AND($M50="",$S50="",$Y50="",$AE50),"",SUM($M50,$S50,$Y50,$AE50))</f>
        <v>1</v>
      </c>
      <c r="AL50" s="319"/>
      <c r="AM50" s="319">
        <f>IF(OR(AI50="",AK50=""),"",AI50-AK50)</f>
        <v>6</v>
      </c>
      <c r="AN50" s="319"/>
      <c r="AO50" s="319"/>
      <c r="AP50" s="319">
        <v>2</v>
      </c>
      <c r="AQ50" s="319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2:58" s="40" customFormat="1" ht="11.25" customHeight="1" x14ac:dyDescent="0.45">
      <c r="B51" s="319"/>
      <c r="C51" s="328"/>
      <c r="D51" s="328"/>
      <c r="E51" s="328"/>
      <c r="F51" s="328"/>
      <c r="G51" s="328"/>
      <c r="H51" s="328"/>
      <c r="I51" s="329"/>
      <c r="J51" s="329"/>
      <c r="K51" s="329"/>
      <c r="L51" s="329"/>
      <c r="M51" s="329"/>
      <c r="N51" s="329"/>
      <c r="O51" s="330"/>
      <c r="P51" s="319"/>
      <c r="Q51" s="319"/>
      <c r="R51" s="319"/>
      <c r="S51" s="319"/>
      <c r="T51" s="319"/>
      <c r="U51" s="330"/>
      <c r="V51" s="319"/>
      <c r="W51" s="319"/>
      <c r="X51" s="319"/>
      <c r="Y51" s="319"/>
      <c r="Z51" s="319"/>
      <c r="AA51" s="330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2:58" s="40" customFormat="1" ht="11.25" customHeight="1" x14ac:dyDescent="0.45">
      <c r="B52" s="319">
        <v>6</v>
      </c>
      <c r="C52" s="328" t="str">
        <f ca="1">AC6</f>
        <v>ＦＣアネーロ宇都宮</v>
      </c>
      <c r="D52" s="328"/>
      <c r="E52" s="328"/>
      <c r="F52" s="328"/>
      <c r="G52" s="328"/>
      <c r="H52" s="328"/>
      <c r="I52" s="330" t="str">
        <f t="shared" ref="I52:I56" si="62">IF(OR(J52="",M52=""),"",IF(J52&gt;M52,"○",IF(J52=M52,"△","●")))</f>
        <v>●</v>
      </c>
      <c r="J52" s="319">
        <f>IF(S50="","",S50)</f>
        <v>0</v>
      </c>
      <c r="K52" s="319"/>
      <c r="L52" s="319" t="s">
        <v>17</v>
      </c>
      <c r="M52" s="319">
        <f>IF(P50="","",P50)</f>
        <v>1</v>
      </c>
      <c r="N52" s="319"/>
      <c r="O52" s="329"/>
      <c r="P52" s="329"/>
      <c r="Q52" s="329"/>
      <c r="R52" s="329"/>
      <c r="S52" s="329"/>
      <c r="T52" s="329"/>
      <c r="U52" s="330" t="str">
        <f>IF(OR(V52="",Y52=""),"",IF(V52&gt;Y52,"○",IF(V52=Y52,"△","●")))</f>
        <v>●</v>
      </c>
      <c r="V52" s="319">
        <f>Q34</f>
        <v>0</v>
      </c>
      <c r="W52" s="319"/>
      <c r="X52" s="319" t="s">
        <v>17</v>
      </c>
      <c r="Y52" s="319">
        <f>V34</f>
        <v>6</v>
      </c>
      <c r="Z52" s="319"/>
      <c r="AA52" s="330" t="str">
        <f t="shared" si="59"/>
        <v>○</v>
      </c>
      <c r="AB52" s="319">
        <f>Q26</f>
        <v>2</v>
      </c>
      <c r="AC52" s="319"/>
      <c r="AD52" s="319" t="s">
        <v>17</v>
      </c>
      <c r="AE52" s="319">
        <f>V26</f>
        <v>0</v>
      </c>
      <c r="AF52" s="319"/>
      <c r="AG52" s="319">
        <f t="shared" si="60"/>
        <v>3</v>
      </c>
      <c r="AH52" s="319"/>
      <c r="AI52" s="319">
        <f t="shared" ref="AI52" si="63">IF(AND($J52="",$P52="",$V52="",$AB52=""),"",SUM($J52,$P52,$V52,$AB52))</f>
        <v>2</v>
      </c>
      <c r="AJ52" s="319"/>
      <c r="AK52" s="319">
        <f t="shared" si="61"/>
        <v>7</v>
      </c>
      <c r="AL52" s="319"/>
      <c r="AM52" s="319">
        <f t="shared" ref="AM52" si="64">IF(OR(AI52="",AK52=""),"",AI52-AK52)</f>
        <v>-5</v>
      </c>
      <c r="AN52" s="319"/>
      <c r="AO52" s="319"/>
      <c r="AP52" s="319">
        <v>3</v>
      </c>
      <c r="AQ52" s="319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2:58" s="40" customFormat="1" ht="11.25" customHeight="1" x14ac:dyDescent="0.45">
      <c r="B53" s="319"/>
      <c r="C53" s="328"/>
      <c r="D53" s="328"/>
      <c r="E53" s="328"/>
      <c r="F53" s="328"/>
      <c r="G53" s="328"/>
      <c r="H53" s="328"/>
      <c r="I53" s="330"/>
      <c r="J53" s="319"/>
      <c r="K53" s="319"/>
      <c r="L53" s="319"/>
      <c r="M53" s="319"/>
      <c r="N53" s="319"/>
      <c r="O53" s="329"/>
      <c r="P53" s="329"/>
      <c r="Q53" s="329"/>
      <c r="R53" s="329"/>
      <c r="S53" s="329"/>
      <c r="T53" s="329"/>
      <c r="U53" s="330"/>
      <c r="V53" s="319"/>
      <c r="W53" s="319"/>
      <c r="X53" s="319"/>
      <c r="Y53" s="319"/>
      <c r="Z53" s="319"/>
      <c r="AA53" s="330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2:58" s="40" customFormat="1" ht="11.25" customHeight="1" x14ac:dyDescent="0.45">
      <c r="B54" s="319">
        <v>7</v>
      </c>
      <c r="C54" s="328" t="str">
        <f ca="1">AC7</f>
        <v>ともぞうＳＣ Ｕ１０</v>
      </c>
      <c r="D54" s="328"/>
      <c r="E54" s="328"/>
      <c r="F54" s="328"/>
      <c r="G54" s="328"/>
      <c r="H54" s="328"/>
      <c r="I54" s="330" t="str">
        <f t="shared" si="62"/>
        <v>△</v>
      </c>
      <c r="J54" s="319">
        <f>IF(Y50="","",Y50)</f>
        <v>1</v>
      </c>
      <c r="K54" s="319"/>
      <c r="L54" s="319" t="s">
        <v>17</v>
      </c>
      <c r="M54" s="319">
        <f>IF(V50="","",V50)</f>
        <v>1</v>
      </c>
      <c r="N54" s="319"/>
      <c r="O54" s="330" t="str">
        <f>IF(OR(P54="",S54=""),"",IF(P54&gt;S54,"○",IF(P54=S54,"△","●")))</f>
        <v>○</v>
      </c>
      <c r="P54" s="319">
        <f>IF(Y52="","",Y52)</f>
        <v>6</v>
      </c>
      <c r="Q54" s="319"/>
      <c r="R54" s="319" t="s">
        <v>17</v>
      </c>
      <c r="S54" s="319">
        <f>IF(V52="","",V52)</f>
        <v>0</v>
      </c>
      <c r="T54" s="319"/>
      <c r="U54" s="329"/>
      <c r="V54" s="329"/>
      <c r="W54" s="329"/>
      <c r="X54" s="329"/>
      <c r="Y54" s="329"/>
      <c r="Z54" s="329"/>
      <c r="AA54" s="330" t="str">
        <f t="shared" si="59"/>
        <v>○</v>
      </c>
      <c r="AB54" s="319">
        <f>Q18</f>
        <v>11</v>
      </c>
      <c r="AC54" s="319"/>
      <c r="AD54" s="319" t="s">
        <v>17</v>
      </c>
      <c r="AE54" s="319">
        <f>V18</f>
        <v>0</v>
      </c>
      <c r="AF54" s="319"/>
      <c r="AG54" s="319">
        <f t="shared" si="60"/>
        <v>7</v>
      </c>
      <c r="AH54" s="319"/>
      <c r="AI54" s="319">
        <f t="shared" ref="AI54" si="65">IF(AND($J54="",$P54="",$V54="",$AB54=""),"",SUM($J54,$P54,$V54,$AB54))</f>
        <v>18</v>
      </c>
      <c r="AJ54" s="319"/>
      <c r="AK54" s="319">
        <f t="shared" si="61"/>
        <v>1</v>
      </c>
      <c r="AL54" s="319"/>
      <c r="AM54" s="319">
        <f t="shared" ref="AM54" si="66">IF(OR(AI54="",AK54=""),"",AI54-AK54)</f>
        <v>17</v>
      </c>
      <c r="AN54" s="319"/>
      <c r="AO54" s="319"/>
      <c r="AP54" s="319">
        <v>1</v>
      </c>
      <c r="AQ54" s="319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2:58" s="40" customFormat="1" ht="11.25" customHeight="1" x14ac:dyDescent="0.45">
      <c r="B55" s="319"/>
      <c r="C55" s="328"/>
      <c r="D55" s="328"/>
      <c r="E55" s="328"/>
      <c r="F55" s="328"/>
      <c r="G55" s="328"/>
      <c r="H55" s="328"/>
      <c r="I55" s="330"/>
      <c r="J55" s="319"/>
      <c r="K55" s="319"/>
      <c r="L55" s="319"/>
      <c r="M55" s="319"/>
      <c r="N55" s="319"/>
      <c r="O55" s="330"/>
      <c r="P55" s="319"/>
      <c r="Q55" s="319"/>
      <c r="R55" s="319"/>
      <c r="S55" s="319"/>
      <c r="T55" s="319"/>
      <c r="U55" s="329"/>
      <c r="V55" s="329"/>
      <c r="W55" s="329"/>
      <c r="X55" s="329"/>
      <c r="Y55" s="329"/>
      <c r="Z55" s="329"/>
      <c r="AA55" s="330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2:58" s="40" customFormat="1" ht="11.25" customHeight="1" x14ac:dyDescent="0.45">
      <c r="B56" s="319">
        <v>8</v>
      </c>
      <c r="C56" s="328" t="str">
        <f ca="1">AC8</f>
        <v>宇都宮北部ＦＣトレ</v>
      </c>
      <c r="D56" s="328"/>
      <c r="E56" s="328"/>
      <c r="F56" s="328"/>
      <c r="G56" s="328"/>
      <c r="H56" s="328"/>
      <c r="I56" s="330" t="str">
        <f t="shared" si="62"/>
        <v>●</v>
      </c>
      <c r="J56" s="319">
        <f>IF(AE50="","",AE50)</f>
        <v>0</v>
      </c>
      <c r="K56" s="319"/>
      <c r="L56" s="319" t="s">
        <v>17</v>
      </c>
      <c r="M56" s="319">
        <f>IF(AB50="","",AB50)</f>
        <v>5</v>
      </c>
      <c r="N56" s="319"/>
      <c r="O56" s="330" t="str">
        <f>IF(OR(P56="",S56=""),"",IF(P56&gt;S56,"○",IF(P56=S56,"△","●")))</f>
        <v>●</v>
      </c>
      <c r="P56" s="319">
        <f>IF(AE52="","",AE52)</f>
        <v>0</v>
      </c>
      <c r="Q56" s="319"/>
      <c r="R56" s="319" t="s">
        <v>17</v>
      </c>
      <c r="S56" s="319">
        <f>IF(AB52="","",AB52)</f>
        <v>2</v>
      </c>
      <c r="T56" s="319"/>
      <c r="U56" s="330" t="str">
        <f>IF(OR(V56="",Y56=""),"",IF(V56&gt;Y56,"○",IF(V56=Y56,"△","●")))</f>
        <v>●</v>
      </c>
      <c r="V56" s="319">
        <f>IF(AE54="","",AE54)</f>
        <v>0</v>
      </c>
      <c r="W56" s="319"/>
      <c r="X56" s="319" t="s">
        <v>17</v>
      </c>
      <c r="Y56" s="319">
        <f>IF(AB54="","",AB54)</f>
        <v>11</v>
      </c>
      <c r="Z56" s="319"/>
      <c r="AA56" s="329"/>
      <c r="AB56" s="329"/>
      <c r="AC56" s="329"/>
      <c r="AD56" s="329"/>
      <c r="AE56" s="329"/>
      <c r="AF56" s="329"/>
      <c r="AG56" s="319">
        <f>IF(AND($J56="",$P56="",$V56="",$AB56=""),"",COUNTIF($I56:$AF56,"○")*3+COUNTIF($I56:$AF56,"△")*1)</f>
        <v>0</v>
      </c>
      <c r="AH56" s="319"/>
      <c r="AI56" s="319">
        <f t="shared" ref="AI56" si="67">IF(AND($J56="",$P56="",$V56="",$AB56=""),"",SUM($J56,$P56,$V56,$AB56))</f>
        <v>0</v>
      </c>
      <c r="AJ56" s="319"/>
      <c r="AK56" s="319">
        <f>IF(AND($M56="",$S56="",$Y56="",$AE56),"",SUM($M56,$S56,$Y56,$AE56))</f>
        <v>18</v>
      </c>
      <c r="AL56" s="319"/>
      <c r="AM56" s="319">
        <f t="shared" ref="AM56" si="68">IF(OR(AI56="",AK56=""),"",AI56-AK56)</f>
        <v>-18</v>
      </c>
      <c r="AN56" s="319"/>
      <c r="AO56" s="319"/>
      <c r="AP56" s="319">
        <v>4</v>
      </c>
      <c r="AQ56" s="319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2:58" s="40" customFormat="1" ht="11.25" customHeight="1" x14ac:dyDescent="0.45">
      <c r="B57" s="319"/>
      <c r="C57" s="328"/>
      <c r="D57" s="328"/>
      <c r="E57" s="328"/>
      <c r="F57" s="328"/>
      <c r="G57" s="328"/>
      <c r="H57" s="328"/>
      <c r="I57" s="330"/>
      <c r="J57" s="319"/>
      <c r="K57" s="319"/>
      <c r="L57" s="319"/>
      <c r="M57" s="319"/>
      <c r="N57" s="319"/>
      <c r="O57" s="330"/>
      <c r="P57" s="319"/>
      <c r="Q57" s="319"/>
      <c r="R57" s="319"/>
      <c r="S57" s="319"/>
      <c r="T57" s="319"/>
      <c r="U57" s="330"/>
      <c r="V57" s="319"/>
      <c r="W57" s="319"/>
      <c r="X57" s="319"/>
      <c r="Y57" s="319"/>
      <c r="Z57" s="319"/>
      <c r="AA57" s="329"/>
      <c r="AB57" s="329"/>
      <c r="AC57" s="329"/>
      <c r="AD57" s="329"/>
      <c r="AE57" s="329"/>
      <c r="AF57" s="32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2:58" ht="13.2" x14ac:dyDescent="0.45">
      <c r="AS58" s="41"/>
      <c r="AT58" s="41"/>
    </row>
    <row r="59" spans="2:58" ht="14.4" x14ac:dyDescent="0.45">
      <c r="D59" s="325" t="s">
        <v>34</v>
      </c>
      <c r="E59" s="325"/>
      <c r="F59" s="325"/>
      <c r="G59" s="325"/>
      <c r="H59" s="325"/>
      <c r="I59" s="325"/>
      <c r="J59" s="325" t="s">
        <v>26</v>
      </c>
      <c r="K59" s="325"/>
      <c r="L59" s="325"/>
      <c r="M59" s="325"/>
      <c r="N59" s="325"/>
      <c r="O59" s="325"/>
      <c r="P59" s="325"/>
      <c r="Q59" s="325"/>
      <c r="R59" s="325" t="s">
        <v>35</v>
      </c>
      <c r="S59" s="325"/>
      <c r="T59" s="325"/>
      <c r="U59" s="325"/>
      <c r="V59" s="325"/>
      <c r="W59" s="325"/>
      <c r="X59" s="325"/>
      <c r="Y59" s="325"/>
      <c r="Z59" s="325"/>
      <c r="AA59" s="325" t="s">
        <v>188</v>
      </c>
      <c r="AB59" s="325"/>
      <c r="AC59" s="325"/>
      <c r="AD59" s="325" t="s">
        <v>36</v>
      </c>
      <c r="AE59" s="325"/>
      <c r="AF59" s="325"/>
      <c r="AG59" s="325"/>
      <c r="AH59" s="325"/>
      <c r="AI59" s="325"/>
      <c r="AJ59" s="325"/>
      <c r="AK59" s="325"/>
      <c r="AL59" s="325"/>
      <c r="AM59" s="325"/>
      <c r="AS59" s="41"/>
      <c r="AT59" s="41"/>
    </row>
    <row r="60" spans="2:58" ht="18" customHeight="1" x14ac:dyDescent="0.45">
      <c r="D60" s="325" t="s">
        <v>37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31"/>
      <c r="AB60" s="331"/>
      <c r="AC60" s="331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</row>
    <row r="61" spans="2:58" ht="18" customHeight="1" x14ac:dyDescent="0.45">
      <c r="D61" s="325" t="s">
        <v>37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</row>
    <row r="62" spans="2:58" ht="18" customHeight="1" x14ac:dyDescent="0.45">
      <c r="D62" s="325" t="s">
        <v>37</v>
      </c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</row>
    <row r="64" spans="2:58" ht="18" customHeight="1" x14ac:dyDescent="0.45">
      <c r="AT64" s="492"/>
      <c r="AU64" s="493"/>
    </row>
    <row r="65" spans="46:47" ht="18" customHeight="1" x14ac:dyDescent="0.45">
      <c r="AT65" s="492"/>
      <c r="AU65" s="493"/>
    </row>
    <row r="66" spans="46:47" ht="18" customHeight="1" x14ac:dyDescent="0.45">
      <c r="AT66" s="494"/>
      <c r="AU66" s="494"/>
    </row>
    <row r="67" spans="46:47" ht="18" customHeight="1" x14ac:dyDescent="0.45">
      <c r="AT67" s="494"/>
      <c r="AU67" s="494"/>
    </row>
    <row r="68" spans="46:47" ht="18" customHeight="1" x14ac:dyDescent="0.45">
      <c r="AT68" s="492"/>
      <c r="AU68" s="493"/>
    </row>
    <row r="69" spans="46:47" ht="18" customHeight="1" x14ac:dyDescent="0.45">
      <c r="AT69" s="492"/>
      <c r="AU69" s="493"/>
    </row>
    <row r="70" spans="46:47" ht="18" customHeight="1" x14ac:dyDescent="0.45">
      <c r="AT70" s="492"/>
      <c r="AU70" s="493"/>
    </row>
    <row r="71" spans="46:47" ht="18" customHeight="1" x14ac:dyDescent="0.45">
      <c r="AT71" s="492"/>
      <c r="AU71" s="493"/>
    </row>
    <row r="72" spans="46:47" ht="18" customHeight="1" x14ac:dyDescent="0.45">
      <c r="AT72" s="93"/>
      <c r="AU72" s="93"/>
    </row>
  </sheetData>
  <mergeCells count="360">
    <mergeCell ref="AT71:AU71"/>
    <mergeCell ref="AT65:AU65"/>
    <mergeCell ref="AT66:AU66"/>
    <mergeCell ref="AT67:AU67"/>
    <mergeCell ref="AT68:AU68"/>
    <mergeCell ref="AT69:AU69"/>
    <mergeCell ref="AT70:AU70"/>
    <mergeCell ref="D62:I62"/>
    <mergeCell ref="J62:Q62"/>
    <mergeCell ref="R62:Z62"/>
    <mergeCell ref="AA62:AC62"/>
    <mergeCell ref="AD62:AM62"/>
    <mergeCell ref="AT64:AU64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P56:AQ57"/>
    <mergeCell ref="D59:I59"/>
    <mergeCell ref="J59:Q59"/>
    <mergeCell ref="R59:Z59"/>
    <mergeCell ref="AA59:AC59"/>
    <mergeCell ref="AD59:AM59"/>
    <mergeCell ref="Y56:Z57"/>
    <mergeCell ref="AA56:AF57"/>
    <mergeCell ref="AG56:AH57"/>
    <mergeCell ref="AI56:AJ57"/>
    <mergeCell ref="AK56:AL57"/>
    <mergeCell ref="AM56:AO57"/>
    <mergeCell ref="P56:Q57"/>
    <mergeCell ref="R56:R57"/>
    <mergeCell ref="S56:T57"/>
    <mergeCell ref="U56:U57"/>
    <mergeCell ref="V56:W57"/>
    <mergeCell ref="X56:X57"/>
    <mergeCell ref="B56:B57"/>
    <mergeCell ref="C56:H57"/>
    <mergeCell ref="I56:I57"/>
    <mergeCell ref="J56:K57"/>
    <mergeCell ref="L56:L57"/>
    <mergeCell ref="M56:N57"/>
    <mergeCell ref="O56:O57"/>
    <mergeCell ref="AA54:AA55"/>
    <mergeCell ref="AB54:AC55"/>
    <mergeCell ref="M54:N55"/>
    <mergeCell ref="O54:O55"/>
    <mergeCell ref="P54:Q55"/>
    <mergeCell ref="R54:R55"/>
    <mergeCell ref="S54:T55"/>
    <mergeCell ref="U54:Z55"/>
    <mergeCell ref="AP52:AQ53"/>
    <mergeCell ref="B54:B55"/>
    <mergeCell ref="C54:H55"/>
    <mergeCell ref="I54:I55"/>
    <mergeCell ref="J54:K55"/>
    <mergeCell ref="L54:L55"/>
    <mergeCell ref="X52:X53"/>
    <mergeCell ref="Y52:Z53"/>
    <mergeCell ref="AA52:AA53"/>
    <mergeCell ref="AB52:AC53"/>
    <mergeCell ref="AD52:AD53"/>
    <mergeCell ref="AE52:AF53"/>
    <mergeCell ref="AK54:AL55"/>
    <mergeCell ref="AM54:AO55"/>
    <mergeCell ref="AP54:AQ55"/>
    <mergeCell ref="AD54:AD55"/>
    <mergeCell ref="AE54:AF55"/>
    <mergeCell ref="AG54:AH55"/>
    <mergeCell ref="AI54:AJ55"/>
    <mergeCell ref="B52:B53"/>
    <mergeCell ref="C52:H53"/>
    <mergeCell ref="I52:I53"/>
    <mergeCell ref="J52:K53"/>
    <mergeCell ref="L52:L53"/>
    <mergeCell ref="M52:N53"/>
    <mergeCell ref="O52:T53"/>
    <mergeCell ref="U52:U53"/>
    <mergeCell ref="V52:W53"/>
    <mergeCell ref="AM48:AO49"/>
    <mergeCell ref="AG52:AH53"/>
    <mergeCell ref="AI52:AJ53"/>
    <mergeCell ref="AK52:AL53"/>
    <mergeCell ref="AM52:AO53"/>
    <mergeCell ref="AP48:AQ49"/>
    <mergeCell ref="B50:B51"/>
    <mergeCell ref="C50:H51"/>
    <mergeCell ref="I50:N51"/>
    <mergeCell ref="O50:O51"/>
    <mergeCell ref="P50:Q51"/>
    <mergeCell ref="R50:R51"/>
    <mergeCell ref="S50:T51"/>
    <mergeCell ref="AP50:AQ51"/>
    <mergeCell ref="AD50:AD51"/>
    <mergeCell ref="AE50:AF51"/>
    <mergeCell ref="AG50:AH51"/>
    <mergeCell ref="AI50:AJ51"/>
    <mergeCell ref="AK50:AL51"/>
    <mergeCell ref="AM50:AO51"/>
    <mergeCell ref="U50:U51"/>
    <mergeCell ref="V50:W51"/>
    <mergeCell ref="X50:X51"/>
    <mergeCell ref="Y50:Z51"/>
    <mergeCell ref="AA50:AA51"/>
    <mergeCell ref="AB50:AC51"/>
    <mergeCell ref="AP45:AQ46"/>
    <mergeCell ref="B48:B49"/>
    <mergeCell ref="C48:H49"/>
    <mergeCell ref="I48:N49"/>
    <mergeCell ref="O48:T49"/>
    <mergeCell ref="U48:Z49"/>
    <mergeCell ref="AA48:AF49"/>
    <mergeCell ref="AG48:AH49"/>
    <mergeCell ref="AI48:AJ49"/>
    <mergeCell ref="X45:X46"/>
    <mergeCell ref="Y45:Z46"/>
    <mergeCell ref="AA45:AF46"/>
    <mergeCell ref="AG45:AH46"/>
    <mergeCell ref="AI45:AJ46"/>
    <mergeCell ref="AK45:AL46"/>
    <mergeCell ref="O45:O46"/>
    <mergeCell ref="P45:Q46"/>
    <mergeCell ref="R45:R46"/>
    <mergeCell ref="S45:T46"/>
    <mergeCell ref="U45:U46"/>
    <mergeCell ref="V45:W46"/>
    <mergeCell ref="B45:B46"/>
    <mergeCell ref="C45:H46"/>
    <mergeCell ref="AK48:AL49"/>
    <mergeCell ref="I45:I46"/>
    <mergeCell ref="J45:K46"/>
    <mergeCell ref="L45:L46"/>
    <mergeCell ref="M45:N46"/>
    <mergeCell ref="AE43:AF44"/>
    <mergeCell ref="AG43:AH44"/>
    <mergeCell ref="AI43:AJ44"/>
    <mergeCell ref="AK43:AL44"/>
    <mergeCell ref="AM43:AO44"/>
    <mergeCell ref="AM45:AO46"/>
    <mergeCell ref="AP43:AQ44"/>
    <mergeCell ref="R43:R44"/>
    <mergeCell ref="S43:T44"/>
    <mergeCell ref="U43:Z44"/>
    <mergeCell ref="AA43:AA44"/>
    <mergeCell ref="AB43:AC44"/>
    <mergeCell ref="AD43:AD44"/>
    <mergeCell ref="AM41:AO42"/>
    <mergeCell ref="AP41:AQ42"/>
    <mergeCell ref="AD41:AD42"/>
    <mergeCell ref="AE41:AF42"/>
    <mergeCell ref="AG41:AH42"/>
    <mergeCell ref="AI41:AJ42"/>
    <mergeCell ref="AK41:AL42"/>
    <mergeCell ref="B43:B44"/>
    <mergeCell ref="C43:H44"/>
    <mergeCell ref="I43:I44"/>
    <mergeCell ref="J43:K44"/>
    <mergeCell ref="L43:L44"/>
    <mergeCell ref="M43:N44"/>
    <mergeCell ref="O43:O44"/>
    <mergeCell ref="P43:Q44"/>
    <mergeCell ref="AB41:AC42"/>
    <mergeCell ref="O41:T42"/>
    <mergeCell ref="U41:U42"/>
    <mergeCell ref="V41:W42"/>
    <mergeCell ref="X41:X42"/>
    <mergeCell ref="Y41:Z42"/>
    <mergeCell ref="AA41:AA42"/>
    <mergeCell ref="B41:B42"/>
    <mergeCell ref="C41:H42"/>
    <mergeCell ref="I41:I42"/>
    <mergeCell ref="J41:K42"/>
    <mergeCell ref="L41:L42"/>
    <mergeCell ref="M41:N42"/>
    <mergeCell ref="AG39:AH40"/>
    <mergeCell ref="AI39:AJ40"/>
    <mergeCell ref="AK39:AL40"/>
    <mergeCell ref="AM39:AO40"/>
    <mergeCell ref="AP39:AQ40"/>
    <mergeCell ref="V39:W40"/>
    <mergeCell ref="X39:X40"/>
    <mergeCell ref="Y39:Z40"/>
    <mergeCell ref="AA39:AA40"/>
    <mergeCell ref="AB39:AC40"/>
    <mergeCell ref="AD39:AD40"/>
    <mergeCell ref="B39:B40"/>
    <mergeCell ref="C39:H40"/>
    <mergeCell ref="I39:N40"/>
    <mergeCell ref="O39:O40"/>
    <mergeCell ref="P39:Q40"/>
    <mergeCell ref="R39:R40"/>
    <mergeCell ref="S39:T40"/>
    <mergeCell ref="U39:U40"/>
    <mergeCell ref="AE39:AF40"/>
    <mergeCell ref="I37:N38"/>
    <mergeCell ref="O37:T38"/>
    <mergeCell ref="U37:Z38"/>
    <mergeCell ref="AA37:AF38"/>
    <mergeCell ref="AG37:AH38"/>
    <mergeCell ref="AI37:AJ38"/>
    <mergeCell ref="AK37:AL38"/>
    <mergeCell ref="B34:B35"/>
    <mergeCell ref="C34:E35"/>
    <mergeCell ref="F34:I35"/>
    <mergeCell ref="J34:P35"/>
    <mergeCell ref="Q34:R35"/>
    <mergeCell ref="V34:W35"/>
    <mergeCell ref="X34:AD35"/>
    <mergeCell ref="AE34:AH35"/>
    <mergeCell ref="AI34:AP35"/>
    <mergeCell ref="AM37:AO38"/>
    <mergeCell ref="AP37:AQ38"/>
    <mergeCell ref="B37:B38"/>
    <mergeCell ref="C37:H38"/>
    <mergeCell ref="X30:AD31"/>
    <mergeCell ref="AE30:AH31"/>
    <mergeCell ref="AI30:AP31"/>
    <mergeCell ref="B32:B33"/>
    <mergeCell ref="C32:E33"/>
    <mergeCell ref="F32:I33"/>
    <mergeCell ref="J32:P33"/>
    <mergeCell ref="Q32:R33"/>
    <mergeCell ref="V32:W33"/>
    <mergeCell ref="X32:AD33"/>
    <mergeCell ref="B30:B31"/>
    <mergeCell ref="C30:E31"/>
    <mergeCell ref="F30:I31"/>
    <mergeCell ref="J30:P31"/>
    <mergeCell ref="Q30:R31"/>
    <mergeCell ref="V30:W31"/>
    <mergeCell ref="AE32:AH33"/>
    <mergeCell ref="AI32:AP33"/>
    <mergeCell ref="B28:B29"/>
    <mergeCell ref="C28:E29"/>
    <mergeCell ref="F28:I29"/>
    <mergeCell ref="J28:P29"/>
    <mergeCell ref="Q28:R29"/>
    <mergeCell ref="V28:W29"/>
    <mergeCell ref="X28:AD29"/>
    <mergeCell ref="AE28:AH29"/>
    <mergeCell ref="AI28:AP29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X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B22:B23"/>
    <mergeCell ref="C22:E23"/>
    <mergeCell ref="F22:I23"/>
    <mergeCell ref="J22:P23"/>
    <mergeCell ref="Q22:R23"/>
    <mergeCell ref="V22:W23"/>
    <mergeCell ref="AE24:AH25"/>
    <mergeCell ref="AI24:AP25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C11:E11"/>
    <mergeCell ref="F11:I11"/>
    <mergeCell ref="J11:P11"/>
    <mergeCell ref="Q11:W11"/>
    <mergeCell ref="X11:AD11"/>
    <mergeCell ref="AE11:AH11"/>
    <mergeCell ref="AC7:AI7"/>
    <mergeCell ref="AJ7:AL7"/>
    <mergeCell ref="I8:K8"/>
    <mergeCell ref="L8:R8"/>
    <mergeCell ref="S8:U8"/>
    <mergeCell ref="Z8:AB8"/>
    <mergeCell ref="AC8:AI8"/>
    <mergeCell ref="AJ8:AL8"/>
    <mergeCell ref="AC5:AI5"/>
    <mergeCell ref="AJ5:AL5"/>
    <mergeCell ref="I6:K6"/>
    <mergeCell ref="L6:R6"/>
    <mergeCell ref="S6:U6"/>
    <mergeCell ref="Z6:AB6"/>
    <mergeCell ref="AC6:AI6"/>
    <mergeCell ref="AJ6:AL6"/>
    <mergeCell ref="G5:G8"/>
    <mergeCell ref="I5:K5"/>
    <mergeCell ref="L5:R5"/>
    <mergeCell ref="S5:U5"/>
    <mergeCell ref="X5:X8"/>
    <mergeCell ref="Z5:AB5"/>
    <mergeCell ref="I7:K7"/>
    <mergeCell ref="L7:R7"/>
    <mergeCell ref="S7:U7"/>
    <mergeCell ref="Z7:AB7"/>
    <mergeCell ref="A1:AQ1"/>
    <mergeCell ref="A2:AQ2"/>
    <mergeCell ref="C3:F3"/>
    <mergeCell ref="G3:O3"/>
    <mergeCell ref="P3:S3"/>
    <mergeCell ref="T3:AB3"/>
    <mergeCell ref="AC3:AF3"/>
    <mergeCell ref="AG3:AL3"/>
    <mergeCell ref="AM3:AO3"/>
  </mergeCells>
  <phoneticPr fontId="21"/>
  <conditionalFormatting sqref="AM3:AO3">
    <cfRule type="expression" dxfId="65" priority="21">
      <formula>WEEKDAY(AM3)=7</formula>
    </cfRule>
    <cfRule type="expression" dxfId="64" priority="22">
      <formula>WEEKDAY(AM3)=1</formula>
    </cfRule>
  </conditionalFormatting>
  <conditionalFormatting sqref="AM3:AO3">
    <cfRule type="expression" dxfId="63" priority="19">
      <formula>WEEKDAY(AM3)=7</formula>
    </cfRule>
    <cfRule type="expression" dxfId="62" priority="20">
      <formula>WEEKDAY(AM3)=1</formula>
    </cfRule>
  </conditionalFormatting>
  <conditionalFormatting sqref="AM3:AO3">
    <cfRule type="expression" dxfId="61" priority="17">
      <formula>WEEKDAY(AM3)=7</formula>
    </cfRule>
    <cfRule type="expression" dxfId="60" priority="18">
      <formula>WEEKDAY(AM3)=1</formula>
    </cfRule>
  </conditionalFormatting>
  <conditionalFormatting sqref="AM3:AO3">
    <cfRule type="expression" dxfId="59" priority="15">
      <formula>WEEKDAY(AM3)=7</formula>
    </cfRule>
    <cfRule type="expression" dxfId="58" priority="16">
      <formula>WEEKDAY(AM3)=1</formula>
    </cfRule>
  </conditionalFormatting>
  <conditionalFormatting sqref="AM3:AO3">
    <cfRule type="expression" dxfId="57" priority="13">
      <formula>WEEKDAY(AM3)=7</formula>
    </cfRule>
    <cfRule type="expression" dxfId="56" priority="14">
      <formula>WEEKDAY(AM3)=1</formula>
    </cfRule>
  </conditionalFormatting>
  <conditionalFormatting sqref="AM3:AO3">
    <cfRule type="expression" dxfId="55" priority="11">
      <formula>WEEKDAY(AM3)=7</formula>
    </cfRule>
    <cfRule type="expression" dxfId="54" priority="12">
      <formula>WEEKDAY(AM3)=1</formula>
    </cfRule>
  </conditionalFormatting>
  <conditionalFormatting sqref="AM3:AO3">
    <cfRule type="expression" dxfId="53" priority="9">
      <formula>WEEKDAY(AM3)=7</formula>
    </cfRule>
    <cfRule type="expression" dxfId="52" priority="10">
      <formula>WEEKDAY(AM3)=1</formula>
    </cfRule>
  </conditionalFormatting>
  <conditionalFormatting sqref="AM3:AO3">
    <cfRule type="expression" dxfId="51" priority="7">
      <formula>WEEKDAY(AM3)=7</formula>
    </cfRule>
    <cfRule type="expression" dxfId="50" priority="8">
      <formula>WEEKDAY(AM3)=1</formula>
    </cfRule>
  </conditionalFormatting>
  <conditionalFormatting sqref="AM3:AO3">
    <cfRule type="expression" dxfId="49" priority="5">
      <formula>WEEKDAY(AM3)=7</formula>
    </cfRule>
    <cfRule type="expression" dxfId="48" priority="6">
      <formula>WEEKDAY(AM3)=1</formula>
    </cfRule>
  </conditionalFormatting>
  <conditionalFormatting sqref="AM3:AO3">
    <cfRule type="expression" dxfId="47" priority="3">
      <formula>WEEKDAY(AM3)=7</formula>
    </cfRule>
    <cfRule type="expression" dxfId="46" priority="4">
      <formula>WEEKDAY(AM3)=1</formula>
    </cfRule>
  </conditionalFormatting>
  <conditionalFormatting sqref="AM3:AO3">
    <cfRule type="expression" dxfId="45" priority="1">
      <formula>WEEKDAY(AM3)=7</formula>
    </cfRule>
    <cfRule type="expression" dxfId="44" priority="2">
      <formula>WEEKDAY(AM3)=1</formula>
    </cfRule>
  </conditionalFormatting>
  <printOptions horizontalCentered="1"/>
  <pageMargins left="0" right="0" top="0.59055118110236227" bottom="0" header="0" footer="0"/>
  <pageSetup paperSize="9" scale="8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７月６日・７日組合せ</vt:lpstr>
      <vt:lpstr>７.６ 対戦Ａ</vt:lpstr>
      <vt:lpstr>７.６ 対戦Ｂ</vt:lpstr>
      <vt:lpstr>７.６ 対戦Ｃ</vt:lpstr>
      <vt:lpstr>７.６ 対戦Ｄ</vt:lpstr>
      <vt:lpstr>７月６日結果</vt:lpstr>
      <vt:lpstr>●</vt:lpstr>
      <vt:lpstr>７.７ 対戦Ａ</vt:lpstr>
      <vt:lpstr>７.７ 対戦Ｂ</vt:lpstr>
      <vt:lpstr>７.７ 対戦Ｃ</vt:lpstr>
      <vt:lpstr>７.７ 対戦Ｄ</vt:lpstr>
      <vt:lpstr>７月７日結果</vt:lpstr>
      <vt:lpstr>▲</vt:lpstr>
      <vt:lpstr>７月１４日組合せ－第１シード</vt:lpstr>
      <vt:lpstr>７月１４日組合せ－代表15・16</vt:lpstr>
      <vt:lpstr>'７.６ 対戦Ａ'!Print_Area</vt:lpstr>
      <vt:lpstr>'７.６ 対戦Ｂ'!Print_Area</vt:lpstr>
      <vt:lpstr>'７.６ 対戦Ｃ'!Print_Area</vt:lpstr>
      <vt:lpstr>'７.６ 対戦Ｄ'!Print_Area</vt:lpstr>
      <vt:lpstr>'７.７ 対戦Ａ'!Print_Area</vt:lpstr>
      <vt:lpstr>'７.７ 対戦Ｂ'!Print_Area</vt:lpstr>
      <vt:lpstr>'７.７ 対戦Ｃ'!Print_Area</vt:lpstr>
      <vt:lpstr>'７.７ 対戦Ｄ'!Print_Area</vt:lpstr>
      <vt:lpstr>'７月１４日組合せ－代表15・16'!Print_Area</vt:lpstr>
      <vt:lpstr>'７月１４日組合せ－第１シード'!Print_Area</vt:lpstr>
      <vt:lpstr>'７月６日・７日組合せ'!Print_Area</vt:lpstr>
      <vt:lpstr>'７月６日結果'!Print_Area</vt:lpstr>
      <vt:lpstr>'７月７日結果'!Print_Area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2019-07-07T07:31:27Z</cp:lastPrinted>
  <dcterms:created xsi:type="dcterms:W3CDTF">2017-02-02T04:58:00Z</dcterms:created>
  <dcterms:modified xsi:type="dcterms:W3CDTF">2019-07-19T19:04:55Z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